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14\3110-14-037  OPR Liberec-Tanvald (3110-14-601)\6. DIGI\G. Náklady stavby\Soupisy prací\E.1.1 Železniční svršek a spodek\"/>
    </mc:Choice>
  </mc:AlternateContent>
  <bookViews>
    <workbookView xWindow="0" yWindow="0" windowWidth="27615" windowHeight="12255"/>
  </bookViews>
  <sheets>
    <sheet name="SO_04-10-01" sheetId="5" r:id="rId1"/>
  </sheets>
  <definedNames>
    <definedName name="_xlnm._FilterDatabase" localSheetId="0" hidden="1">'SO_04-10-01'!$A$10:$K$10</definedName>
    <definedName name="_xlnm.Print_Titles" localSheetId="0">'SO_04-10-01'!$1:$10</definedName>
    <definedName name="_xlnm.Print_Area" localSheetId="0">'SO_04-10-01'!$A$1:$K$94</definedName>
  </definedNames>
  <calcPr calcId="152511"/>
</workbook>
</file>

<file path=xl/calcChain.xml><?xml version="1.0" encoding="utf-8"?>
<calcChain xmlns="http://schemas.openxmlformats.org/spreadsheetml/2006/main">
  <c r="A74" i="5" l="1"/>
  <c r="A75" i="5"/>
  <c r="E59" i="5" l="1"/>
  <c r="E57" i="5"/>
  <c r="K59" i="5" s="1"/>
  <c r="E31" i="5"/>
  <c r="K31" i="5" s="1"/>
  <c r="G71" i="5" l="1"/>
  <c r="G73" i="5"/>
  <c r="G70" i="5"/>
  <c r="G69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1" i="5"/>
  <c r="G40" i="5"/>
  <c r="G35" i="5"/>
  <c r="G34" i="5"/>
  <c r="G33" i="5"/>
  <c r="G32" i="5"/>
  <c r="G30" i="5"/>
  <c r="G28" i="5"/>
  <c r="G26" i="5"/>
  <c r="G22" i="5"/>
  <c r="G21" i="5"/>
  <c r="G12" i="5"/>
  <c r="I94" i="5" l="1"/>
  <c r="G94" i="5"/>
  <c r="K92" i="5" l="1"/>
  <c r="K91" i="5"/>
  <c r="K90" i="5"/>
  <c r="K89" i="5"/>
  <c r="K88" i="5"/>
  <c r="K87" i="5"/>
  <c r="K79" i="5"/>
  <c r="K78" i="5"/>
  <c r="K69" i="5"/>
  <c r="K29" i="5"/>
  <c r="K28" i="5"/>
  <c r="K94" i="5" l="1"/>
  <c r="K71" i="5"/>
  <c r="K46" i="5"/>
  <c r="K25" i="5"/>
  <c r="K20" i="5"/>
  <c r="I35" i="5" l="1"/>
  <c r="G62" i="5" l="1"/>
  <c r="K70" i="5"/>
  <c r="K72" i="5"/>
  <c r="K73" i="5"/>
  <c r="K74" i="5"/>
  <c r="K75" i="5"/>
  <c r="K76" i="5"/>
  <c r="K77" i="5"/>
  <c r="I55" i="5" l="1"/>
  <c r="I54" i="5"/>
  <c r="I52" i="5"/>
  <c r="I51" i="5"/>
  <c r="I50" i="5"/>
  <c r="I49" i="5"/>
  <c r="I43" i="5"/>
  <c r="I42" i="5"/>
  <c r="I41" i="5"/>
  <c r="I34" i="5"/>
  <c r="I32" i="5"/>
  <c r="I22" i="5"/>
  <c r="K13" i="5"/>
  <c r="K14" i="5"/>
  <c r="K15" i="5"/>
  <c r="K16" i="5"/>
  <c r="K17" i="5"/>
  <c r="K18" i="5"/>
  <c r="K19" i="5"/>
  <c r="K21" i="5"/>
  <c r="K23" i="5"/>
  <c r="K24" i="5"/>
  <c r="K26" i="5"/>
  <c r="K27" i="5"/>
  <c r="K30" i="5"/>
  <c r="K33" i="5"/>
  <c r="K36" i="5"/>
  <c r="K37" i="5"/>
  <c r="K38" i="5"/>
  <c r="K39" i="5"/>
  <c r="K40" i="5"/>
  <c r="K44" i="5"/>
  <c r="K45" i="5"/>
  <c r="K47" i="5"/>
  <c r="K48" i="5"/>
  <c r="K53" i="5"/>
  <c r="K56" i="5"/>
  <c r="K57" i="5"/>
  <c r="K58" i="5"/>
  <c r="K60" i="5"/>
  <c r="I62" i="5" l="1"/>
  <c r="C62" i="5" l="1"/>
  <c r="A13" i="5"/>
  <c r="A14" i="5" s="1"/>
  <c r="A15" i="5" s="1"/>
  <c r="A16" i="5" s="1"/>
  <c r="A17" i="5" l="1"/>
  <c r="A18" i="5" s="1"/>
  <c r="A19" i="5" s="1"/>
  <c r="A20" i="5" s="1"/>
  <c r="A21" i="5" s="1"/>
  <c r="A22" i="5" s="1"/>
  <c r="A23" i="5" s="1"/>
  <c r="A24" i="5" s="1"/>
  <c r="I81" i="5"/>
  <c r="A25" i="5" l="1"/>
  <c r="A26" i="5" s="1"/>
  <c r="A27" i="5" s="1"/>
  <c r="A28" i="5" l="1"/>
  <c r="A29" i="5" s="1"/>
  <c r="A30" i="5" s="1"/>
  <c r="G81" i="5"/>
  <c r="K81" i="5"/>
  <c r="A31" i="5" l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64" i="5"/>
  <c r="A65" i="5" s="1"/>
  <c r="C85" i="5"/>
  <c r="C94" i="5" s="1"/>
  <c r="K83" i="5"/>
  <c r="C81" i="5"/>
  <c r="C67" i="5"/>
  <c r="K65" i="5"/>
  <c r="I65" i="5"/>
  <c r="G65" i="5"/>
  <c r="K64" i="5"/>
  <c r="I64" i="5"/>
  <c r="G64" i="5"/>
  <c r="K12" i="5"/>
  <c r="K62" i="5" s="1"/>
  <c r="A58" i="5" l="1"/>
  <c r="A59" i="5" s="1"/>
  <c r="A60" i="5" s="1"/>
  <c r="A69" i="5" s="1"/>
  <c r="A70" i="5" s="1"/>
  <c r="A71" i="5" s="1"/>
  <c r="A72" i="5" s="1"/>
  <c r="K67" i="5"/>
  <c r="G67" i="5"/>
  <c r="I67" i="5"/>
  <c r="A76" i="5" l="1"/>
  <c r="A77" i="5" s="1"/>
  <c r="A78" i="5" s="1"/>
  <c r="A79" i="5" s="1"/>
  <c r="A83" i="5" s="1"/>
  <c r="A87" i="5" s="1"/>
  <c r="A88" i="5" s="1"/>
  <c r="A89" i="5" s="1"/>
  <c r="A90" i="5" s="1"/>
  <c r="A91" i="5" s="1"/>
  <c r="A92" i="5" s="1"/>
  <c r="A73" i="5"/>
  <c r="I85" i="5"/>
  <c r="K85" i="5"/>
  <c r="G85" i="5"/>
  <c r="K1" i="5" l="1"/>
</calcChain>
</file>

<file path=xl/sharedStrings.xml><?xml version="1.0" encoding="utf-8"?>
<sst xmlns="http://schemas.openxmlformats.org/spreadsheetml/2006/main" count="460" uniqueCount="265">
  <si>
    <t>SŽDC</t>
  </si>
  <si>
    <t>Název stavby :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</si>
  <si>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</si>
  <si>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</si>
  <si>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</si>
  <si>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</si>
  <si>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</si>
  <si>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</si>
  <si>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</si>
  <si>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</si>
  <si>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</si>
  <si>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</si>
  <si>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</si>
  <si>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</si>
  <si>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</si>
  <si>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</si>
  <si>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</si>
  <si>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</si>
  <si>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</si>
  <si>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</si>
  <si>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</si>
  <si>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</si>
  <si>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</si>
  <si>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</si>
  <si>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</si>
  <si>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</si>
  <si>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</si>
  <si>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</si>
  <si>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S</t>
  </si>
  <si>
    <t>2</t>
  </si>
  <si>
    <t>Základy</t>
  </si>
  <si>
    <t>Celkem za 2</t>
  </si>
  <si>
    <t>Komunikace</t>
  </si>
  <si>
    <t>Cena za objekt [Kč]</t>
  </si>
  <si>
    <t>Odstranění propadu traťové rychlosti ve vybraných úsecích tratě Liberec - Tanvald</t>
  </si>
  <si>
    <t>t</t>
  </si>
  <si>
    <t>m2</t>
  </si>
  <si>
    <t>m</t>
  </si>
  <si>
    <t>ks</t>
  </si>
  <si>
    <t>m3</t>
  </si>
  <si>
    <t>kus</t>
  </si>
  <si>
    <t>Přesun hmot</t>
  </si>
  <si>
    <t>Celkem za 99</t>
  </si>
  <si>
    <t>5</t>
  </si>
  <si>
    <t>Celkem za 5</t>
  </si>
  <si>
    <t>Liberec - Vesec u Liberce, železniční svršek</t>
  </si>
  <si>
    <t xml:space="preserve">SO 04-10-01 </t>
  </si>
  <si>
    <t xml:space="preserve">Kontrola stykových komor - rozebrání izolovaných styku   </t>
  </si>
  <si>
    <t>525040012</t>
  </si>
  <si>
    <t xml:space="preserve">Vyjmutí kolejových polí na pražcích betonových bez rozebrání, s rozpojením styku, -0,60400 t   </t>
  </si>
  <si>
    <t>525010012R</t>
  </si>
  <si>
    <t xml:space="preserve">Vyjmutí kolejových polí na pražcích dřevěných bez rozebrání, s rozpojením styku - kolejové rozvětvení,  -0,429t   </t>
  </si>
  <si>
    <t xml:space="preserve">43,753   "rozvinuta délka výhybky J S49  1:9-190"   </t>
  </si>
  <si>
    <t>525010012</t>
  </si>
  <si>
    <t xml:space="preserve">Vyjmutí kolejových polí na pražcích dřevěných bez rozebrání, s rozpojením styku, -0,31100 t   </t>
  </si>
  <si>
    <t xml:space="preserve">(3553-1788,407)-(35+22,287+27,138)   </t>
  </si>
  <si>
    <t xml:space="preserve">Příplatek za ztížení vyjmutí kolejových polí bez rozebrání při rekonstrukcích   </t>
  </si>
  <si>
    <t xml:space="preserve">3553-1788,407   </t>
  </si>
  <si>
    <t>542992112</t>
  </si>
  <si>
    <t xml:space="preserve">Naložení nebo zložení kolejového pole nebo kolejového rozvětvení hmotnosti nad 10 do 20 t železničním jeřábem   </t>
  </si>
  <si>
    <t>542993112</t>
  </si>
  <si>
    <t xml:space="preserve">Přemístění kolejového pole hmotnosti nad 10 do 20 t pracovním vlakem do 2 km   </t>
  </si>
  <si>
    <t>525040021</t>
  </si>
  <si>
    <t xml:space="preserve">Rozebrání kolejových polí na pražcích betonových na základně   </t>
  </si>
  <si>
    <t>525010021</t>
  </si>
  <si>
    <t xml:space="preserve">Rozebrání kolejových polí na pražcích dřevěných na základně   </t>
  </si>
  <si>
    <t>525019095</t>
  </si>
  <si>
    <t xml:space="preserve">Příplatek za ztížení rozebrání kolejových polí na základně při rekonstrukcích   </t>
  </si>
  <si>
    <t xml:space="preserve">1680,168+35   </t>
  </si>
  <si>
    <t>545112311</t>
  </si>
  <si>
    <t xml:space="preserve">Výměna kolejnic S49 souvislá   </t>
  </si>
  <si>
    <t xml:space="preserve">22,287*2   "most v km 2,605"   </t>
  </si>
  <si>
    <t>437651010</t>
  </si>
  <si>
    <t xml:space="preserve">(22,287*2)*49,43/1000   </t>
  </si>
  <si>
    <t>512502121</t>
  </si>
  <si>
    <t xml:space="preserve">Odstranění kolejového lože z kameniva po rozebrání koleje,  -1,80800t   </t>
  </si>
  <si>
    <t>dle TZ, dle výkres Situace</t>
  </si>
  <si>
    <t>viz položka č. 2</t>
  </si>
  <si>
    <t>viz položka č. 4</t>
  </si>
  <si>
    <t>512502995</t>
  </si>
  <si>
    <t xml:space="preserve">Příplatek za ztížení odstranění lože z kameniva po rozebrání koleje při rekonstrukcích   </t>
  </si>
  <si>
    <t>511532111</t>
  </si>
  <si>
    <t xml:space="preserve">Kolejové lože z kameniva hrubého drceného   </t>
  </si>
  <si>
    <t>511582195</t>
  </si>
  <si>
    <t xml:space="preserve">Příplatek za ztížení kolejového lože z kameniva při rekonstrukcích   </t>
  </si>
  <si>
    <t>521351113R</t>
  </si>
  <si>
    <t xml:space="preserve">Montáž kolejových polí z kolejnic S49 montážní základna rozdělení u pražce betonové - montáž na inventár. kolejnicích   </t>
  </si>
  <si>
    <t>592118990</t>
  </si>
  <si>
    <t xml:space="preserve">pražec vystrojený B - 91 S/2   </t>
  </si>
  <si>
    <t>521351112R</t>
  </si>
  <si>
    <t xml:space="preserve">Montáž kolejových polí z kolejnic S49 montážní základna rozdělení k pražce ocelové   </t>
  </si>
  <si>
    <t xml:space="preserve">pražec ocelový Y, vystrojený   </t>
  </si>
  <si>
    <t>521352114</t>
  </si>
  <si>
    <t xml:space="preserve">Zřízení koleje z kolejových polí z kolejnic S49 rozdělení u pražce betonové - na invent. kolejnicích   </t>
  </si>
  <si>
    <t>změř. v MS, viz výkres Situace</t>
  </si>
  <si>
    <t xml:space="preserve">885,135*0,604 + 830,2*0,270      "kolej beton + kolej ocel"   </t>
  </si>
  <si>
    <t>viz položka č. 21</t>
  </si>
  <si>
    <t>521352113R</t>
  </si>
  <si>
    <t xml:space="preserve">Zřízení koleje z kolejových polí z kolejnic S49 rozdělení k pražce ocelové - na invent. kolejnicích   </t>
  </si>
  <si>
    <t>545112311R</t>
  </si>
  <si>
    <t xml:space="preserve">(885,135+830,2)*2   </t>
  </si>
  <si>
    <t xml:space="preserve">((885,135+830,2)*2)*49,43/1000   </t>
  </si>
  <si>
    <t>542991112</t>
  </si>
  <si>
    <t xml:space="preserve">Vložení kolejového pole nebo kolejového rozvětvení hmotnosti nad 10 do 20 t železničním jeřábem   </t>
  </si>
  <si>
    <t xml:space="preserve">43,753*0,429  "výhybka J S49 1:9-190"   </t>
  </si>
  <si>
    <t>437651010R</t>
  </si>
  <si>
    <t>531411111</t>
  </si>
  <si>
    <t xml:space="preserve">Zřízení výhybky z kolejnic S49 na pražcích dřevěných jednoduché   </t>
  </si>
  <si>
    <t>548911122R</t>
  </si>
  <si>
    <t xml:space="preserve">Zřízení bezstykové koleje   </t>
  </si>
  <si>
    <t xml:space="preserve">885,135+830,2   </t>
  </si>
  <si>
    <t>548911122</t>
  </si>
  <si>
    <t xml:space="preserve">Stykové svařování kolejnic odtavením ojedinelé tvaru S49   </t>
  </si>
  <si>
    <t>545341311</t>
  </si>
  <si>
    <t xml:space="preserve">Výměna pražců příčných nebo výhybkových - výměna beton. pražcu za dřevěné pražce   </t>
  </si>
  <si>
    <t xml:space="preserve">36+2+3+1+1+2+2   </t>
  </si>
  <si>
    <t>dle výkres Situace</t>
  </si>
  <si>
    <t xml:space="preserve">pražec dřevěný příčný  impregnovaný olejem  dl.260 cm, vystrojený   </t>
  </si>
  <si>
    <t>608118600R1</t>
  </si>
  <si>
    <t xml:space="preserve">pražec dřevěný příčný  impregnovaný olejem  dl.240 cm, vystrojený   </t>
  </si>
  <si>
    <t>608118600R2</t>
  </si>
  <si>
    <t xml:space="preserve">pražec dřevěný příčný  impregnovaný olejem  dl.250 cm, vystrojený   </t>
  </si>
  <si>
    <t>608148000R</t>
  </si>
  <si>
    <t xml:space="preserve">pražec dřevěný příčný  impregnovaný olejem dl. 440-470 cm, vystrojený   </t>
  </si>
  <si>
    <t xml:space="preserve">1*(4,4*0,26*0,15)+1*(4,5*0,26*0,15)+2*(4,6*0,26*0,15)+2*(4,7*0,26*0,15)   </t>
  </si>
  <si>
    <t>545341311R</t>
  </si>
  <si>
    <t xml:space="preserve">Výměna pražců příčných nebo výhybkových - výměna starých dřev. pražcu za nové dřevěné ve vlečke   </t>
  </si>
  <si>
    <t>546632111R</t>
  </si>
  <si>
    <t xml:space="preserve">Pražcové kotvy - dodávka + montáž   </t>
  </si>
  <si>
    <t>543111111</t>
  </si>
  <si>
    <t xml:space="preserve">Směrové a výškové vyrovnání koleje nebo kolej. rozvětvení na pražcích dřevěných v kolejovém loži z kameniva drceného   </t>
  </si>
  <si>
    <t>543115111</t>
  </si>
  <si>
    <t>926925114</t>
  </si>
  <si>
    <t xml:space="preserve">Námezník prefabrikovaný z betonu - osazení existujíciho do nové polohy   </t>
  </si>
  <si>
    <t>dle TZ</t>
  </si>
  <si>
    <t>4+3</t>
  </si>
  <si>
    <t>dle TZ, výkres Situace</t>
  </si>
  <si>
    <t xml:space="preserve">dle TZ, výkres Situace, 30+30 "napojení na existuj sklon"   </t>
  </si>
  <si>
    <t>Ostatní konstrukce a práce, bourání</t>
  </si>
  <si>
    <t>Celkem za 9</t>
  </si>
  <si>
    <t>997241611</t>
  </si>
  <si>
    <t xml:space="preserve">Nakládání nebo překládání vybouraných hmot   </t>
  </si>
  <si>
    <t>997241511</t>
  </si>
  <si>
    <t xml:space="preserve">Vodorovné přemístění vybouraných hmot do 7 km   </t>
  </si>
  <si>
    <t>997241519</t>
  </si>
  <si>
    <t xml:space="preserve">Příplatek ZKD 1 km u vodorovného přemístění vybouraných hmot   </t>
  </si>
  <si>
    <t>997241612</t>
  </si>
  <si>
    <t xml:space="preserve">Nakládání nebo překládání suti   </t>
  </si>
  <si>
    <t>997241531</t>
  </si>
  <si>
    <t xml:space="preserve">Vodorovné přemístění suti do 7 km   </t>
  </si>
  <si>
    <t>997241539</t>
  </si>
  <si>
    <t xml:space="preserve">Vodorovné přemístění suti ZKD 1 km   </t>
  </si>
  <si>
    <t>998242013</t>
  </si>
  <si>
    <t xml:space="preserve">Přesun hmot pro železniční svršek drah kolejových o sklonu přes 1,5 do 2,5 %   </t>
  </si>
  <si>
    <t xml:space="preserve">2569,8*1,808   "SKL"   </t>
  </si>
  <si>
    <t xml:space="preserve">(59+(36+2+3))*0,3+6*(0,35)   "bet pražce"   </t>
  </si>
  <si>
    <t xml:space="preserve">(2823+7)*0,105   "dřev pražce"   </t>
  </si>
  <si>
    <t xml:space="preserve">(106+2830)*0,00018    "PE podložky"   </t>
  </si>
  <si>
    <t xml:space="preserve">(106+2830)*0,00035     "pryž podložky"   </t>
  </si>
  <si>
    <t>592116200R1</t>
  </si>
  <si>
    <t>592116200R2</t>
  </si>
  <si>
    <t xml:space="preserve">pražec ocelový Y, vystrojený, s antikorozní úpravou  </t>
  </si>
  <si>
    <t>548930011</t>
  </si>
  <si>
    <t xml:space="preserve">Řezání kolejnic pilou   </t>
  </si>
  <si>
    <t>((35+1680,168)*2)/20=172 ks, z toho 25 %</t>
  </si>
  <si>
    <t xml:space="preserve">kolejnice železniční širokopatní tvaru 49 E1 (S 49) s tvrzenými hlavami (HSH)   </t>
  </si>
  <si>
    <t>997221855R1</t>
  </si>
  <si>
    <t xml:space="preserve">Poplatek za recyklaci štěrkového lože   </t>
  </si>
  <si>
    <t xml:space="preserve">Výměna kolejnic S49 souvislá - výměna invent. kolejníc za dlouhé kolejnicové pásy (60 m)   </t>
  </si>
  <si>
    <t>548195211</t>
  </si>
  <si>
    <t xml:space="preserve">Dotahování upevňovadel v koleji s protáčením šroubů   </t>
  </si>
  <si>
    <t xml:space="preserve">52+14   </t>
  </si>
  <si>
    <t>926914314R1</t>
  </si>
  <si>
    <t>926914314R2</t>
  </si>
  <si>
    <t xml:space="preserve">Základové patky z betonu tř. C 16/20 - základ pod zajisťovací značku na kovovem sloupku   </t>
  </si>
  <si>
    <t xml:space="preserve">35*(3,1515*0,15*1,0)   </t>
  </si>
  <si>
    <t xml:space="preserve">2787,72  "skládka NO, 44 km, 60% z SKL"   </t>
  </si>
  <si>
    <t>Doplnění štěrku - zapuštěné kolejové lože</t>
  </si>
  <si>
    <t>Doplnění štěrku - zapuštěné kolejové lože z recyklovaného kameniva</t>
  </si>
  <si>
    <t>511532111R1</t>
  </si>
  <si>
    <t>511532111R2</t>
  </si>
  <si>
    <t>Úprava drážní stezky z drti kamenné zhutněné tl 50 mm</t>
  </si>
  <si>
    <t>odvoz veškerého materiálu hmot na základnu, (59+(36+2+3))*0,3+6*(0,35) + (2823+7)*0,105 + 1764,593*2*49,43/1000 + (106+2830)*0,00035 + (106+2830)*0,00018 + (106+2830)*0,025   "bet pražce + dřev pražce + kolejnice + pryž podložky + PE podložky + drob kolejivo kov"</t>
  </si>
  <si>
    <t>odvoz štěrku z ŠL na recyklační základnu (13 km)</t>
  </si>
  <si>
    <t xml:space="preserve">(59+(36+2+3))*0,3+6*(0,35) + (2823+7)*0,105 + (106+2830)*0,00035 + (106+2830)*0,00018    "bet pražce + dřev pražce + pryž podložky + PE podložky" </t>
  </si>
  <si>
    <t>O990</t>
  </si>
  <si>
    <t>Poplatky za skládky</t>
  </si>
  <si>
    <t>Poplatek za skládku - O - 17-05-08 - štěrk z kolejiště - odpad z recyklace</t>
  </si>
  <si>
    <t>Poplatek za skládku - O - 17-05-04 - recyklát štěrkového lože</t>
  </si>
  <si>
    <t>Poplatek za skládku včetně dopravy - N - 17-02-04 - železniční pražce dřevěné</t>
  </si>
  <si>
    <t>Poplatek za skládku - O - 17-01-01 - železniční pražce betonové</t>
  </si>
  <si>
    <t>Poplatek za skládku - O - 17-02-03 - PE podložky (žel. svršek)</t>
  </si>
  <si>
    <t>Poplatek za skládku - O - 17-02-99 - pryžové podložky (žel. svršek)</t>
  </si>
  <si>
    <t>Celkem za O990</t>
  </si>
  <si>
    <t>997R3</t>
  </si>
  <si>
    <t>997R4</t>
  </si>
  <si>
    <t>997R5</t>
  </si>
  <si>
    <t>997R6</t>
  </si>
  <si>
    <t>997R7</t>
  </si>
  <si>
    <t>997R8</t>
  </si>
  <si>
    <t>Kód základny</t>
  </si>
  <si>
    <t>ÚRS</t>
  </si>
  <si>
    <t>R-pol.</t>
  </si>
  <si>
    <t>odvoz mat. na skládku: bet.pražce (19 km) + PE + pryž.podl. (18 km), 32,1*19+0,528*18+1,028*18</t>
  </si>
  <si>
    <t>viz položka č. 12</t>
  </si>
  <si>
    <t>viz položka č. 15</t>
  </si>
  <si>
    <t>viz položka č. 24</t>
  </si>
  <si>
    <t>viz položka č. 19</t>
  </si>
  <si>
    <t>6351,76+194,487</t>
  </si>
  <si>
    <t xml:space="preserve">odvoz štěrku z ŠL na recyklační základnu Rochlice (13 km): 4646,198*(13-7)
na skládku: odpad z recyklace ŠL (44 km) + přebytek recyklátu (18 km): 2787,719*44+(1858,48-216-1083,58-479,97) *18  </t>
  </si>
  <si>
    <t>2787,72+(1858,48-216-1083,58-479,97)</t>
  </si>
  <si>
    <t>(1858,48-216-1083,58-479,97)</t>
  </si>
  <si>
    <t>změř. v MS</t>
  </si>
  <si>
    <t xml:space="preserve">35   "pod přejezdy"   </t>
  </si>
  <si>
    <t xml:space="preserve">  "885,135*1,68=1487, rozdělení u" -z toho 87 ks betonových pražců s antikorozní úpravou   </t>
  </si>
  <si>
    <t xml:space="preserve"> "830,2/1,245=667 ks+1= 668 ks pražců" - z toho 15 ks ocelových pražcu s antikorozní úpravou = 668-15 = 653 ks</t>
  </si>
  <si>
    <t xml:space="preserve">15 ks ocelových pražců s antikorozní úpravou </t>
  </si>
  <si>
    <t>54319119R</t>
  </si>
  <si>
    <t xml:space="preserve">Dynamická stabilizace   </t>
  </si>
  <si>
    <t>134905100R</t>
  </si>
  <si>
    <t>inventární kolejnice</t>
  </si>
  <si>
    <t>54319111R</t>
  </si>
  <si>
    <t xml:space="preserve">Směrové a výškové vyrovnání koleje automatickou podbíječkou   </t>
  </si>
  <si>
    <t>Typ řádku</t>
  </si>
  <si>
    <t>Technická specifikace</t>
  </si>
  <si>
    <t>Výkaz výměr</t>
  </si>
  <si>
    <t>Položka obsahuje náklady na provedení uvedených výkonů.</t>
  </si>
  <si>
    <t>Položka obsahuje náklady za vyjmutí KP s rozpojením styků se složením v obvodu stavby nebo s naložením na dopravní prostředek. Položka neobsahuje náklady na odvoz KP na místo rozebrání či defintivního uložení.</t>
  </si>
  <si>
    <t>Položka obsahuje náklady na provedení uvedených výkonů ve ztížených podmínkách.</t>
  </si>
  <si>
    <t>Položka obsahuje náklady na rozebrání KP do součástí, uložení vyzískaného kolejiva, kolejnic a odstrojených pražců na místo určené projektem stavby. Náklady na dopravu KP, případně rozebraného kolejového roštu se oceňují zvlášť.</t>
  </si>
  <si>
    <t>Položka platí za provedení jednoho řezu.</t>
  </si>
  <si>
    <t>Položka obsahuje cenu dodávky.</t>
  </si>
  <si>
    <t>Položka obsahuje náklady na odtěžení lože a naložení na dopravní prostředek. V cenách nejsou zahrnuty náklady na likvidaci odpadu.</t>
  </si>
  <si>
    <t>Položka obsahuje náklady na provedení uvedených výkonů na recyklační základně.</t>
  </si>
  <si>
    <t>Položka obsahuje náklady na montáž kolejnic dodaných SŽDC.</t>
  </si>
  <si>
    <t>Položka obsahuje cenu dodávky vč. nákladů za dopravu pražců na místo určení v obvodu staveniště.</t>
  </si>
  <si>
    <t>Položka obsahuje náklady na zřízení koleje z předmontovaných kolejových polí s dodáním veškerého montážního materiálu kromě kolejnic a pražců. V ceně jsou i náklady na podbití koleje a vnitrostaveništní dopravu.</t>
  </si>
  <si>
    <t xml:space="preserve">Výhybka J49 1:9-190, dřevěné pražce - užitý materiál   </t>
  </si>
  <si>
    <t>Opětovné použití stávající výhybky.</t>
  </si>
  <si>
    <t>Položka obsahuje náklady na zřízení výhybky na dřevěných pražcích s dodáním veškerého montážního materiálu kromě kolejnic a pražců. V ceně jsou i náklady na podbití koleje a vnitrostaveništní dopravu.</t>
  </si>
  <si>
    <t>Položka obsahuje náklady na provedení výměny stávajících dřevěných výhybkových pražců za nové dřevěné.</t>
  </si>
  <si>
    <t>Položka obsahuje náklady na provedení výměny stávajících dřevěných pražců za nové dřevěné.</t>
  </si>
  <si>
    <t>Položka obsahuje cenu dodávky a náklady na montáž kotev.</t>
  </si>
  <si>
    <t>Položka obsahuje práce dynamického stabilizátoru.</t>
  </si>
  <si>
    <t xml:space="preserve">Oprava výškové polohy koleje na pražcích dřevěných   </t>
  </si>
  <si>
    <t>Položka obsahuje práce automatické podbíječky.</t>
  </si>
  <si>
    <t>Položka obsahuje práce automatické podbíječky ve výhybce.</t>
  </si>
  <si>
    <t>Položka obsahuje cenu dodávky a náklady na montáž značek.</t>
  </si>
  <si>
    <t>Položka obsahuje cenu dodávky a náklady na zhotovení.</t>
  </si>
  <si>
    <t>Položka obsahuje náklady na dopravu vybouraných hmot bez naložení, ale se složením na příslušnou skládku.</t>
  </si>
  <si>
    <t>Položka obsahuje příplatek za každý další km nad 7 km dopravy vybouraných hmot bez naložení a složení, tyto náklady jsou uvedeny samostatně nebo v jiných položkách.</t>
  </si>
  <si>
    <t>Položka obsahuje příplatek za každý další km nad 7 km dopravy suti bez naložení a složení, tyto náklady jsou uvedeny samostatně nebo v jiných položkách.</t>
  </si>
  <si>
    <t>Položka obsahuje náklady za přeložení vybouraných hmot na jiný dopravní prostředek.</t>
  </si>
  <si>
    <t>Položka obsahuje náklady za přeložení suti na jiný dopravní prostředek.</t>
  </si>
  <si>
    <t>Položka obsahuje  výši poplatku na určené skládce.</t>
  </si>
  <si>
    <t>Položka obsahuje  výši poplatku na určené skládce (nebezpečný odpad).</t>
  </si>
  <si>
    <t>Položka obsahuje náklady za vyjmutí KP s rozpojením styků se složením v obvodu stavby nebo s naložením na dopravní prostředek. Položka neobsahuje náklady na odvoz KP na místo rozebrání či definitivního uložení.</t>
  </si>
  <si>
    <t>Položka obsahuje náklady na zřízení kolejového lože z kameniva frakce 32-63mm,včetně dodání materiálu s dopravou na staveniště. Položka zahrnuje i konečnou úpravu profilu kolejového lože.</t>
  </si>
  <si>
    <t>Položka obsahuje náklady na doplnění kolejového lože z kameniva nového frakce 32-63mm z profilu otevřeného do zapuštěného, včetně dodání materiálu s dopravou na staveniště. Položka zahrnuje i konečnou úpravu profilu kolejového lože.</t>
  </si>
  <si>
    <t>Položka obsahuje náklady na doplnění kolejového lože z kameniva - recyklátu odtěženého štěrkového lože - frakce 32-63mm z profilu otevřeného do zapuštěného. Položka zahrnuje i konečnou úpravu profilu kolejového lože.</t>
  </si>
  <si>
    <t>Položka obsahuje náklady na montáž a dočasné přemístění.</t>
  </si>
  <si>
    <t>Položka obsahu náklady na zřízení pochozí vrstvy z kamenné drti fr. 4-16mm s konečnou úpravou do tl. 50 mm, včetně dodání materiálu a dopravy na staveniště.</t>
  </si>
  <si>
    <t xml:space="preserve">Zajišťovací značky konzolové ve skale - dodávka+montáž   </t>
  </si>
  <si>
    <t xml:space="preserve">Zajišťovací značky na zajišťovacím kovovém sloupku - dodávka+montáž   </t>
  </si>
  <si>
    <t>Položka obsahuje náklady na vnitrostaveništní dopravu dodávaného materiálu z úložiště na místo stavby do 8 km.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</si>
</sst>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###0.00"/>
  </numFmts>
  <fonts count="30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1"/>
      <color theme="1"/>
      <name val="Arial CE"/>
      <family val="2"/>
      <charset val="238"/>
    </font>
    <font>
      <b/>
      <i/>
      <sz val="14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4"/>
      <color rgb="FF0070C0"/>
      <name val="Arial CE"/>
      <family val="2"/>
      <charset val="238"/>
    </font>
    <font>
      <b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i/>
      <sz val="10"/>
      <color theme="1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color rgb="FFFF0000"/>
      <name val="Arial CE"/>
      <family val="2"/>
      <charset val="238"/>
    </font>
    <font>
      <i/>
      <sz val="8"/>
      <name val="Arial CE"/>
      <family val="2"/>
      <charset val="238"/>
    </font>
    <font>
      <i/>
      <sz val="10"/>
      <name val="Arial CE"/>
      <family val="2"/>
      <charset val="238"/>
    </font>
    <font>
      <sz val="10"/>
      <color theme="1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color rgb="FFFF0000"/>
      <name val="Arial CE"/>
      <family val="2"/>
      <charset val="238"/>
    </font>
    <font>
      <sz val="11"/>
      <name val="Arial CE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4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</cellStyleXfs>
  <cellXfs count="218">
    <xf numFmtId="0" fontId="0" fillId="0" borderId="0" xfId="0"/>
    <xf numFmtId="4" fontId="3" fillId="2" borderId="3" xfId="1" applyNumberFormat="1" applyFont="1" applyFill="1" applyBorder="1" applyAlignment="1" applyProtection="1">
      <alignment horizontal="center" vertical="center"/>
      <protection locked="0"/>
    </xf>
    <xf numFmtId="4" fontId="5" fillId="0" borderId="4" xfId="2" applyNumberFormat="1" applyFont="1" applyBorder="1" applyAlignment="1" applyProtection="1">
      <alignment horizontal="center" vertical="center"/>
      <protection locked="0"/>
    </xf>
    <xf numFmtId="0" fontId="3" fillId="2" borderId="6" xfId="1" applyFont="1" applyFill="1" applyBorder="1" applyAlignment="1" applyProtection="1">
      <alignment horizontal="center" vertical="center"/>
      <protection locked="0"/>
    </xf>
    <xf numFmtId="49" fontId="3" fillId="0" borderId="16" xfId="2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vertical="center"/>
    </xf>
    <xf numFmtId="0" fontId="8" fillId="2" borderId="0" xfId="1" applyFont="1" applyFill="1" applyAlignment="1">
      <alignment vertical="center"/>
    </xf>
    <xf numFmtId="0" fontId="9" fillId="2" borderId="0" xfId="1" applyFont="1" applyFill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2" applyFont="1" applyFill="1" applyAlignment="1">
      <alignment vertical="center"/>
    </xf>
    <xf numFmtId="0" fontId="10" fillId="0" borderId="0" xfId="2" applyFont="1" applyFill="1" applyAlignment="1">
      <alignment horizontal="right" vertical="center"/>
    </xf>
    <xf numFmtId="4" fontId="12" fillId="3" borderId="16" xfId="7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13" fillId="2" borderId="0" xfId="1" applyFont="1" applyFill="1" applyAlignment="1">
      <alignment horizontal="centerContinuous" vertical="center"/>
    </xf>
    <xf numFmtId="0" fontId="14" fillId="2" borderId="0" xfId="1" applyFont="1" applyFill="1" applyAlignment="1">
      <alignment horizontal="centerContinuous" vertical="center"/>
    </xf>
    <xf numFmtId="0" fontId="14" fillId="0" borderId="0" xfId="1" applyFont="1" applyFill="1" applyAlignment="1">
      <alignment horizontal="center" vertical="center"/>
    </xf>
    <xf numFmtId="0" fontId="14" fillId="0" borderId="0" xfId="1" applyFont="1" applyFill="1" applyAlignment="1">
      <alignment horizontal="right" vertical="center"/>
    </xf>
    <xf numFmtId="164" fontId="14" fillId="0" borderId="0" xfId="1" applyNumberFormat="1" applyFont="1" applyFill="1" applyAlignment="1">
      <alignment horizontal="right" vertical="center"/>
    </xf>
    <xf numFmtId="0" fontId="14" fillId="0" borderId="0" xfId="1" applyFont="1" applyFill="1" applyAlignment="1">
      <alignment horizontal="centerContinuous" vertical="center"/>
    </xf>
    <xf numFmtId="0" fontId="15" fillId="3" borderId="8" xfId="1" applyFont="1" applyFill="1" applyBorder="1" applyAlignment="1">
      <alignment horizontal="right" vertical="center"/>
    </xf>
    <xf numFmtId="0" fontId="16" fillId="0" borderId="0" xfId="0" applyFont="1" applyFill="1" applyAlignment="1">
      <alignment vertical="center"/>
    </xf>
    <xf numFmtId="0" fontId="9" fillId="0" borderId="0" xfId="1" applyFont="1" applyFill="1" applyAlignment="1" applyProtection="1">
      <alignment horizontal="center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164" fontId="9" fillId="0" borderId="0" xfId="1" applyNumberFormat="1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vertical="center"/>
      <protection locked="0"/>
    </xf>
    <xf numFmtId="0" fontId="10" fillId="0" borderId="0" xfId="1" applyNumberFormat="1" applyFont="1" applyFill="1" applyAlignment="1" applyProtection="1">
      <alignment horizontal="right" vertical="center"/>
      <protection locked="0"/>
    </xf>
    <xf numFmtId="49" fontId="17" fillId="0" borderId="0" xfId="1" applyNumberFormat="1" applyFont="1" applyFill="1" applyAlignment="1" applyProtection="1">
      <alignment vertical="center"/>
      <protection locked="0"/>
    </xf>
    <xf numFmtId="0" fontId="17" fillId="0" borderId="0" xfId="1" applyNumberFormat="1" applyFont="1" applyFill="1" applyAlignment="1" applyProtection="1">
      <alignment horizontal="left" vertical="center"/>
      <protection locked="0"/>
    </xf>
    <xf numFmtId="0" fontId="18" fillId="2" borderId="0" xfId="1" applyFont="1" applyFill="1" applyAlignment="1">
      <alignment vertical="center"/>
    </xf>
    <xf numFmtId="14" fontId="19" fillId="0" borderId="0" xfId="1" applyNumberFormat="1" applyFont="1" applyFill="1" applyAlignment="1" applyProtection="1">
      <alignment horizontal="left" vertical="center"/>
      <protection locked="0"/>
    </xf>
    <xf numFmtId="0" fontId="9" fillId="2" borderId="0" xfId="1" applyFont="1" applyFill="1" applyAlignment="1">
      <alignment horizontal="left" vertical="center"/>
    </xf>
    <xf numFmtId="14" fontId="19" fillId="0" borderId="0" xfId="1" applyNumberFormat="1" applyFont="1" applyFill="1" applyAlignment="1" applyProtection="1">
      <alignment horizontal="center" vertical="center"/>
      <protection locked="0"/>
    </xf>
    <xf numFmtId="0" fontId="18" fillId="2" borderId="10" xfId="1" applyFont="1" applyFill="1" applyBorder="1" applyAlignment="1">
      <alignment vertical="center"/>
    </xf>
    <xf numFmtId="0" fontId="18" fillId="2" borderId="11" xfId="1" applyFont="1" applyFill="1" applyBorder="1" applyAlignment="1">
      <alignment vertical="center"/>
    </xf>
    <xf numFmtId="0" fontId="9" fillId="2" borderId="11" xfId="1" applyFont="1" applyFill="1" applyBorder="1" applyAlignment="1">
      <alignment vertical="center"/>
    </xf>
    <xf numFmtId="0" fontId="18" fillId="2" borderId="11" xfId="1" applyFont="1" applyFill="1" applyBorder="1" applyAlignment="1">
      <alignment horizontal="center" vertical="center"/>
    </xf>
    <xf numFmtId="0" fontId="18" fillId="2" borderId="11" xfId="1" applyFont="1" applyFill="1" applyBorder="1" applyAlignment="1">
      <alignment horizontal="right" vertical="center"/>
    </xf>
    <xf numFmtId="164" fontId="18" fillId="2" borderId="11" xfId="1" applyNumberFormat="1" applyFont="1" applyFill="1" applyBorder="1" applyAlignment="1">
      <alignment horizontal="right" vertical="center"/>
    </xf>
    <xf numFmtId="0" fontId="18" fillId="2" borderId="13" xfId="1" applyFont="1" applyFill="1" applyBorder="1" applyAlignment="1">
      <alignment vertical="center"/>
    </xf>
    <xf numFmtId="0" fontId="18" fillId="2" borderId="7" xfId="1" applyFont="1" applyFill="1" applyBorder="1" applyAlignment="1">
      <alignment horizontal="center" vertical="center"/>
    </xf>
    <xf numFmtId="0" fontId="9" fillId="2" borderId="7" xfId="1" applyFont="1" applyFill="1" applyBorder="1" applyAlignment="1">
      <alignment vertical="center"/>
    </xf>
    <xf numFmtId="0" fontId="18" fillId="2" borderId="7" xfId="1" applyFont="1" applyFill="1" applyBorder="1" applyAlignment="1">
      <alignment horizontal="right" vertical="center"/>
    </xf>
    <xf numFmtId="164" fontId="18" fillId="2" borderId="7" xfId="1" applyNumberFormat="1" applyFont="1" applyFill="1" applyBorder="1" applyAlignment="1">
      <alignment horizontal="center" vertical="center"/>
    </xf>
    <xf numFmtId="0" fontId="18" fillId="2" borderId="3" xfId="1" applyFont="1" applyFill="1" applyBorder="1" applyAlignment="1">
      <alignment horizontal="centerContinuous" vertical="center"/>
    </xf>
    <xf numFmtId="0" fontId="18" fillId="2" borderId="5" xfId="1" applyFont="1" applyFill="1" applyBorder="1" applyAlignment="1">
      <alignment horizontal="centerContinuous" vertical="center"/>
    </xf>
    <xf numFmtId="0" fontId="18" fillId="2" borderId="14" xfId="1" applyFont="1" applyFill="1" applyBorder="1" applyAlignment="1">
      <alignment vertical="center"/>
    </xf>
    <xf numFmtId="0" fontId="18" fillId="2" borderId="5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/>
    </xf>
    <xf numFmtId="0" fontId="18" fillId="2" borderId="5" xfId="1" applyNumberFormat="1" applyFont="1" applyFill="1" applyBorder="1" applyAlignment="1">
      <alignment horizontal="center" vertical="center"/>
    </xf>
    <xf numFmtId="164" fontId="18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21" fillId="2" borderId="15" xfId="1" applyFont="1" applyFill="1" applyBorder="1" applyAlignment="1">
      <alignment horizontal="center" vertical="center"/>
    </xf>
    <xf numFmtId="0" fontId="21" fillId="2" borderId="9" xfId="1" applyFont="1" applyFill="1" applyBorder="1" applyAlignment="1">
      <alignment horizontal="center" vertical="center"/>
    </xf>
    <xf numFmtId="0" fontId="22" fillId="2" borderId="9" xfId="1" applyFont="1" applyFill="1" applyBorder="1" applyAlignment="1">
      <alignment horizontal="center" vertical="center"/>
    </xf>
    <xf numFmtId="1" fontId="21" fillId="2" borderId="9" xfId="1" applyNumberFormat="1" applyFont="1" applyFill="1" applyBorder="1" applyAlignment="1">
      <alignment horizontal="center" vertical="center"/>
    </xf>
    <xf numFmtId="1" fontId="21" fillId="2" borderId="18" xfId="1" applyNumberFormat="1" applyFont="1" applyFill="1" applyBorder="1" applyAlignment="1">
      <alignment horizontal="center" vertical="center"/>
    </xf>
    <xf numFmtId="0" fontId="7" fillId="4" borderId="0" xfId="0" applyFont="1" applyFill="1" applyAlignment="1">
      <alignment vertical="center"/>
    </xf>
    <xf numFmtId="0" fontId="23" fillId="4" borderId="0" xfId="0" applyFont="1" applyFill="1" applyAlignment="1">
      <alignment vertical="center"/>
    </xf>
    <xf numFmtId="0" fontId="7" fillId="4" borderId="0" xfId="0" applyFont="1" applyFill="1" applyAlignment="1">
      <alignment horizontal="center" vertical="center"/>
    </xf>
    <xf numFmtId="165" fontId="5" fillId="0" borderId="4" xfId="2" applyNumberFormat="1" applyFont="1" applyBorder="1" applyAlignment="1" applyProtection="1">
      <alignment horizontal="center" vertical="center"/>
      <protection locked="0"/>
    </xf>
    <xf numFmtId="165" fontId="5" fillId="2" borderId="16" xfId="2" applyNumberFormat="1" applyFont="1" applyFill="1" applyBorder="1" applyAlignment="1">
      <alignment horizontal="right" vertical="center"/>
    </xf>
    <xf numFmtId="4" fontId="5" fillId="0" borderId="4" xfId="2" applyNumberFormat="1" applyFont="1" applyBorder="1" applyAlignment="1" applyProtection="1">
      <alignment vertical="center"/>
      <protection locked="0"/>
    </xf>
    <xf numFmtId="2" fontId="5" fillId="2" borderId="16" xfId="2" applyNumberFormat="1" applyFont="1" applyFill="1" applyBorder="1" applyAlignment="1">
      <alignment vertical="center"/>
    </xf>
    <xf numFmtId="165" fontId="3" fillId="2" borderId="3" xfId="1" applyNumberFormat="1" applyFont="1" applyFill="1" applyBorder="1" applyAlignment="1" applyProtection="1">
      <alignment horizontal="center" vertical="center"/>
      <protection locked="0"/>
    </xf>
    <xf numFmtId="165" fontId="3" fillId="2" borderId="6" xfId="1" applyNumberFormat="1" applyFont="1" applyFill="1" applyBorder="1" applyAlignment="1" applyProtection="1">
      <alignment horizontal="right" vertical="center"/>
      <protection locked="0"/>
    </xf>
    <xf numFmtId="4" fontId="3" fillId="2" borderId="3" xfId="1" applyNumberFormat="1" applyFont="1" applyFill="1" applyBorder="1" applyAlignment="1" applyProtection="1">
      <alignment vertical="center"/>
      <protection locked="0"/>
    </xf>
    <xf numFmtId="2" fontId="3" fillId="2" borderId="6" xfId="1" applyNumberFormat="1" applyFont="1" applyFill="1" applyBorder="1" applyAlignment="1" applyProtection="1">
      <alignment vertical="center"/>
      <protection locked="0"/>
    </xf>
    <xf numFmtId="4" fontId="3" fillId="2" borderId="3" xfId="1" applyNumberFormat="1" applyFont="1" applyFill="1" applyBorder="1" applyAlignment="1" applyProtection="1">
      <alignment horizontal="right" vertical="center"/>
      <protection locked="0"/>
    </xf>
    <xf numFmtId="4" fontId="3" fillId="2" borderId="6" xfId="1" applyNumberFormat="1" applyFont="1" applyFill="1" applyBorder="1" applyAlignment="1" applyProtection="1">
      <alignment horizontal="right" vertical="center"/>
      <protection locked="0"/>
    </xf>
    <xf numFmtId="0" fontId="23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1" fillId="0" borderId="1" xfId="2" applyFont="1" applyFill="1" applyBorder="1" applyAlignment="1" applyProtection="1">
      <alignment horizontal="center" vertical="center"/>
      <protection locked="0"/>
    </xf>
    <xf numFmtId="0" fontId="11" fillId="0" borderId="2" xfId="2" applyFont="1" applyFill="1" applyBorder="1" applyAlignment="1" applyProtection="1">
      <alignment horizontal="center" vertical="center"/>
      <protection locked="0"/>
    </xf>
    <xf numFmtId="166" fontId="7" fillId="0" borderId="0" xfId="0" applyNumberFormat="1" applyFont="1" applyBorder="1" applyAlignment="1">
      <alignment vertical="center"/>
    </xf>
    <xf numFmtId="0" fontId="0" fillId="0" borderId="0" xfId="0" applyAlignment="1" applyProtection="1">
      <alignment horizontal="right" vertical="top"/>
      <protection locked="0"/>
    </xf>
    <xf numFmtId="4" fontId="3" fillId="2" borderId="6" xfId="1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4" fontId="25" fillId="0" borderId="23" xfId="15" applyNumberFormat="1" applyFont="1" applyBorder="1" applyAlignment="1" applyProtection="1">
      <alignment horizontal="center" vertical="center"/>
      <protection locked="0"/>
    </xf>
    <xf numFmtId="0" fontId="26" fillId="0" borderId="7" xfId="0" applyFont="1" applyBorder="1" applyAlignment="1">
      <alignment horizontal="center" vertical="center"/>
    </xf>
    <xf numFmtId="49" fontId="3" fillId="0" borderId="24" xfId="2" applyNumberFormat="1" applyFont="1" applyBorder="1" applyAlignment="1" applyProtection="1">
      <alignment horizontal="left" vertical="center"/>
      <protection locked="0"/>
    </xf>
    <xf numFmtId="0" fontId="3" fillId="2" borderId="19" xfId="1" applyFont="1" applyFill="1" applyBorder="1" applyAlignment="1" applyProtection="1">
      <alignment horizontal="left" vertical="center"/>
      <protection locked="0"/>
    </xf>
    <xf numFmtId="0" fontId="3" fillId="0" borderId="24" xfId="2" applyNumberFormat="1" applyFont="1" applyBorder="1" applyAlignment="1" applyProtection="1">
      <alignment horizontal="left" vertical="center"/>
      <protection locked="0"/>
    </xf>
    <xf numFmtId="49" fontId="3" fillId="0" borderId="16" xfId="2" applyNumberFormat="1" applyFont="1" applyBorder="1" applyAlignment="1" applyProtection="1">
      <alignment horizontal="left" vertical="center"/>
      <protection locked="0"/>
    </xf>
    <xf numFmtId="0" fontId="6" fillId="0" borderId="17" xfId="0" applyNumberFormat="1" applyFont="1" applyBorder="1" applyAlignment="1">
      <alignment horizontal="left" vertical="center" wrapText="1"/>
    </xf>
    <xf numFmtId="0" fontId="6" fillId="0" borderId="17" xfId="0" applyNumberFormat="1" applyFont="1" applyFill="1" applyBorder="1" applyAlignment="1">
      <alignment horizontal="left" vertical="center" wrapText="1"/>
    </xf>
    <xf numFmtId="49" fontId="3" fillId="2" borderId="6" xfId="1" applyNumberFormat="1" applyFont="1" applyFill="1" applyBorder="1" applyAlignment="1" applyProtection="1">
      <alignment vertical="center"/>
      <protection locked="0"/>
    </xf>
    <xf numFmtId="49" fontId="6" fillId="0" borderId="25" xfId="15" applyNumberFormat="1" applyFont="1" applyBorder="1" applyAlignment="1">
      <alignment horizontal="left" vertical="center"/>
    </xf>
    <xf numFmtId="49" fontId="6" fillId="0" borderId="17" xfId="15" applyNumberFormat="1" applyFont="1" applyBorder="1" applyAlignment="1">
      <alignment horizontal="left" vertical="center" wrapText="1"/>
    </xf>
    <xf numFmtId="4" fontId="6" fillId="0" borderId="17" xfId="15" applyNumberFormat="1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25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165" fontId="6" fillId="0" borderId="0" xfId="0" applyNumberFormat="1" applyFont="1" applyAlignment="1">
      <alignment horizontal="right" vertical="center"/>
    </xf>
    <xf numFmtId="165" fontId="6" fillId="2" borderId="17" xfId="0" applyNumberFormat="1" applyFont="1" applyFill="1" applyBorder="1" applyAlignment="1">
      <alignment horizontal="right" vertical="center"/>
    </xf>
    <xf numFmtId="4" fontId="6" fillId="2" borderId="17" xfId="0" applyNumberFormat="1" applyFont="1" applyFill="1" applyBorder="1" applyAlignment="1">
      <alignment horizontal="right" vertical="center"/>
    </xf>
    <xf numFmtId="165" fontId="6" fillId="0" borderId="17" xfId="15" applyNumberFormat="1" applyFont="1" applyBorder="1" applyAlignment="1">
      <alignment horizontal="right" vertical="center"/>
    </xf>
    <xf numFmtId="4" fontId="6" fillId="0" borderId="7" xfId="15" applyNumberFormat="1" applyFont="1" applyBorder="1" applyAlignment="1">
      <alignment horizontal="right" vertical="center"/>
    </xf>
    <xf numFmtId="4" fontId="6" fillId="2" borderId="17" xfId="15" applyNumberFormat="1" applyFont="1" applyFill="1" applyBorder="1" applyAlignment="1">
      <alignment horizontal="right" vertical="center"/>
    </xf>
    <xf numFmtId="4" fontId="6" fillId="0" borderId="17" xfId="15" applyNumberFormat="1" applyFont="1" applyBorder="1" applyAlignment="1">
      <alignment horizontal="right" vertical="center"/>
    </xf>
    <xf numFmtId="4" fontId="3" fillId="2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17" xfId="0" applyFont="1" applyBorder="1" applyAlignment="1">
      <alignment vertical="center"/>
    </xf>
    <xf numFmtId="0" fontId="6" fillId="2" borderId="17" xfId="0" applyFont="1" applyFill="1" applyBorder="1" applyAlignment="1">
      <alignment horizontal="right" vertical="center"/>
    </xf>
    <xf numFmtId="0" fontId="6" fillId="2" borderId="17" xfId="0" applyFont="1" applyFill="1" applyBorder="1" applyAlignment="1">
      <alignment horizontal="center" vertical="center"/>
    </xf>
    <xf numFmtId="2" fontId="28" fillId="2" borderId="17" xfId="0" applyNumberFormat="1" applyFont="1" applyFill="1" applyBorder="1" applyAlignment="1">
      <alignment vertical="center"/>
    </xf>
    <xf numFmtId="165" fontId="6" fillId="2" borderId="17" xfId="15" applyNumberFormat="1" applyFont="1" applyFill="1" applyBorder="1" applyAlignment="1">
      <alignment horizontal="right" vertical="center"/>
    </xf>
    <xf numFmtId="0" fontId="29" fillId="0" borderId="7" xfId="0" applyFont="1" applyBorder="1" applyAlignment="1">
      <alignment horizontal="center" vertical="center"/>
    </xf>
    <xf numFmtId="4" fontId="3" fillId="2" borderId="9" xfId="1" applyNumberFormat="1" applyFont="1" applyFill="1" applyBorder="1" applyAlignment="1" applyProtection="1">
      <alignment horizontal="center" vertical="center"/>
      <protection locked="0"/>
    </xf>
    <xf numFmtId="0" fontId="28" fillId="0" borderId="25" xfId="0" applyFont="1" applyBorder="1" applyAlignment="1">
      <alignment vertical="center"/>
    </xf>
    <xf numFmtId="4" fontId="6" fillId="0" borderId="0" xfId="15" applyNumberFormat="1" applyFont="1" applyBorder="1" applyAlignment="1">
      <alignment horizontal="center" vertical="center"/>
    </xf>
    <xf numFmtId="165" fontId="6" fillId="0" borderId="0" xfId="15" applyNumberFormat="1" applyFont="1" applyBorder="1" applyAlignment="1">
      <alignment horizontal="right" vertical="center"/>
    </xf>
    <xf numFmtId="4" fontId="6" fillId="0" borderId="0" xfId="15" applyNumberFormat="1" applyFont="1" applyBorder="1" applyAlignment="1">
      <alignment horizontal="right" vertical="center"/>
    </xf>
    <xf numFmtId="4" fontId="25" fillId="0" borderId="0" xfId="15" applyNumberFormat="1" applyFont="1" applyBorder="1" applyAlignment="1" applyProtection="1">
      <alignment horizontal="center" vertical="center"/>
      <protection locked="0"/>
    </xf>
    <xf numFmtId="4" fontId="3" fillId="2" borderId="5" xfId="1" applyNumberFormat="1" applyFont="1" applyFill="1" applyBorder="1" applyAlignment="1" applyProtection="1">
      <alignment vertical="center"/>
      <protection locked="0"/>
    </xf>
    <xf numFmtId="4" fontId="12" fillId="0" borderId="0" xfId="7" applyNumberFormat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8" fillId="4" borderId="26" xfId="1" applyFont="1" applyFill="1" applyBorder="1" applyAlignment="1">
      <alignment horizontal="centerContinuous" vertical="center"/>
    </xf>
    <xf numFmtId="0" fontId="18" fillId="4" borderId="0" xfId="1" applyFont="1" applyFill="1" applyBorder="1" applyAlignment="1">
      <alignment horizontal="centerContinuous" vertical="center"/>
    </xf>
    <xf numFmtId="0" fontId="18" fillId="4" borderId="3" xfId="1" applyFont="1" applyFill="1" applyBorder="1" applyAlignment="1">
      <alignment horizontal="center" vertical="center"/>
    </xf>
    <xf numFmtId="4" fontId="5" fillId="4" borderId="23" xfId="2" applyNumberFormat="1" applyFont="1" applyFill="1" applyBorder="1" applyAlignment="1">
      <alignment vertical="center"/>
    </xf>
    <xf numFmtId="4" fontId="6" fillId="4" borderId="7" xfId="0" applyNumberFormat="1" applyFont="1" applyFill="1" applyBorder="1" applyAlignment="1">
      <alignment horizontal="right" vertical="center"/>
    </xf>
    <xf numFmtId="4" fontId="6" fillId="4" borderId="7" xfId="15" applyNumberFormat="1" applyFont="1" applyFill="1" applyBorder="1" applyAlignment="1">
      <alignment horizontal="right" vertical="center"/>
    </xf>
    <xf numFmtId="4" fontId="3" fillId="4" borderId="5" xfId="1" applyNumberFormat="1" applyFont="1" applyFill="1" applyBorder="1" applyAlignment="1" applyProtection="1">
      <alignment vertical="center"/>
      <protection locked="0"/>
    </xf>
    <xf numFmtId="4" fontId="5" fillId="4" borderId="7" xfId="2" applyNumberFormat="1" applyFont="1" applyFill="1" applyBorder="1" applyAlignment="1">
      <alignment vertical="center"/>
    </xf>
    <xf numFmtId="0" fontId="28" fillId="4" borderId="7" xfId="0" applyFont="1" applyFill="1" applyBorder="1" applyAlignment="1">
      <alignment vertical="center"/>
    </xf>
    <xf numFmtId="4" fontId="3" fillId="4" borderId="7" xfId="1" applyNumberFormat="1" applyFont="1" applyFill="1" applyBorder="1" applyAlignment="1" applyProtection="1">
      <alignment vertical="center"/>
      <protection locked="0"/>
    </xf>
    <xf numFmtId="4" fontId="5" fillId="0" borderId="23" xfId="2" applyNumberFormat="1" applyFont="1" applyFill="1" applyBorder="1" applyAlignment="1">
      <alignment vertical="center"/>
    </xf>
    <xf numFmtId="4" fontId="6" fillId="0" borderId="7" xfId="0" applyNumberFormat="1" applyFont="1" applyFill="1" applyBorder="1" applyAlignment="1">
      <alignment horizontal="right" vertical="center"/>
    </xf>
    <xf numFmtId="4" fontId="6" fillId="0" borderId="7" xfId="15" applyNumberFormat="1" applyFont="1" applyFill="1" applyBorder="1" applyAlignment="1">
      <alignment horizontal="right" vertical="center"/>
    </xf>
    <xf numFmtId="4" fontId="5" fillId="0" borderId="7" xfId="2" applyNumberFormat="1" applyFont="1" applyFill="1" applyBorder="1" applyAlignment="1">
      <alignment vertical="center"/>
    </xf>
    <xf numFmtId="0" fontId="28" fillId="0" borderId="7" xfId="0" applyFont="1" applyFill="1" applyBorder="1" applyAlignment="1">
      <alignment vertical="center"/>
    </xf>
    <xf numFmtId="4" fontId="3" fillId="0" borderId="7" xfId="1" applyNumberFormat="1" applyFont="1" applyFill="1" applyBorder="1" applyAlignment="1" applyProtection="1">
      <alignment vertical="center"/>
      <protection locked="0"/>
    </xf>
    <xf numFmtId="1" fontId="21" fillId="4" borderId="32" xfId="1" applyNumberFormat="1" applyFont="1" applyFill="1" applyBorder="1" applyAlignment="1">
      <alignment horizontal="center" vertical="center"/>
    </xf>
    <xf numFmtId="0" fontId="18" fillId="2" borderId="22" xfId="1" applyFont="1" applyFill="1" applyBorder="1" applyAlignment="1">
      <alignment horizontal="center" vertical="center"/>
    </xf>
    <xf numFmtId="1" fontId="21" fillId="2" borderId="34" xfId="1" applyNumberFormat="1" applyFont="1" applyFill="1" applyBorder="1" applyAlignment="1">
      <alignment horizontal="center" vertical="center"/>
    </xf>
    <xf numFmtId="0" fontId="7" fillId="4" borderId="0" xfId="0" applyFont="1" applyFill="1" applyBorder="1" applyAlignment="1">
      <alignment vertical="center"/>
    </xf>
    <xf numFmtId="0" fontId="7" fillId="4" borderId="21" xfId="0" applyFont="1" applyFill="1" applyBorder="1" applyAlignment="1">
      <alignment vertical="center"/>
    </xf>
    <xf numFmtId="4" fontId="5" fillId="2" borderId="35" xfId="2" applyNumberFormat="1" applyFont="1" applyFill="1" applyBorder="1" applyAlignment="1">
      <alignment vertical="center"/>
    </xf>
    <xf numFmtId="4" fontId="6" fillId="0" borderId="0" xfId="0" applyNumberFormat="1" applyFont="1" applyBorder="1" applyAlignment="1">
      <alignment horizontal="right" vertical="center"/>
    </xf>
    <xf numFmtId="4" fontId="6" fillId="2" borderId="20" xfId="0" applyNumberFormat="1" applyFont="1" applyFill="1" applyBorder="1" applyAlignment="1">
      <alignment horizontal="right" vertical="center"/>
    </xf>
    <xf numFmtId="0" fontId="28" fillId="0" borderId="0" xfId="0" applyFont="1" applyBorder="1" applyAlignment="1">
      <alignment vertical="center"/>
    </xf>
    <xf numFmtId="4" fontId="6" fillId="2" borderId="20" xfId="15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4" fontId="3" fillId="2" borderId="29" xfId="1" applyNumberFormat="1" applyFont="1" applyFill="1" applyBorder="1" applyAlignment="1" applyProtection="1">
      <alignment vertical="center"/>
      <protection locked="0"/>
    </xf>
    <xf numFmtId="0" fontId="28" fillId="2" borderId="20" xfId="0" applyFont="1" applyFill="1" applyBorder="1" applyAlignment="1">
      <alignment vertical="center"/>
    </xf>
    <xf numFmtId="1" fontId="21" fillId="2" borderId="38" xfId="1" applyNumberFormat="1" applyFont="1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/>
    </xf>
    <xf numFmtId="0" fontId="24" fillId="2" borderId="37" xfId="1" applyFont="1" applyFill="1" applyBorder="1" applyAlignment="1">
      <alignment horizontal="center" vertical="center" wrapText="1"/>
    </xf>
    <xf numFmtId="0" fontId="18" fillId="2" borderId="25" xfId="1" applyFont="1" applyFill="1" applyBorder="1" applyAlignment="1">
      <alignment horizontal="center" vertical="center" wrapText="1"/>
    </xf>
    <xf numFmtId="0" fontId="24" fillId="2" borderId="25" xfId="1" applyFont="1" applyFill="1" applyBorder="1" applyAlignment="1">
      <alignment horizontal="center" vertical="center" wrapText="1"/>
    </xf>
    <xf numFmtId="0" fontId="9" fillId="2" borderId="28" xfId="1" applyFont="1" applyFill="1" applyBorder="1" applyAlignment="1">
      <alignment horizontal="center" vertical="center"/>
    </xf>
    <xf numFmtId="0" fontId="9" fillId="2" borderId="20" xfId="1" applyFont="1" applyFill="1" applyBorder="1" applyAlignment="1">
      <alignment horizontal="center" vertical="center"/>
    </xf>
    <xf numFmtId="0" fontId="28" fillId="0" borderId="20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>
      <alignment vertical="center" wrapText="1"/>
    </xf>
    <xf numFmtId="49" fontId="3" fillId="0" borderId="17" xfId="2" applyNumberFormat="1" applyFont="1" applyBorder="1" applyAlignment="1" applyProtection="1">
      <alignment horizontal="center" vertical="center"/>
      <protection locked="0"/>
    </xf>
    <xf numFmtId="0" fontId="3" fillId="0" borderId="25" xfId="2" applyNumberFormat="1" applyFont="1" applyBorder="1" applyAlignment="1" applyProtection="1">
      <alignment horizontal="left" vertical="center"/>
      <protection locked="0"/>
    </xf>
    <xf numFmtId="49" fontId="3" fillId="0" borderId="17" xfId="2" applyNumberFormat="1" applyFont="1" applyBorder="1" applyAlignment="1" applyProtection="1">
      <alignment horizontal="left" vertical="center"/>
      <protection locked="0"/>
    </xf>
    <xf numFmtId="4" fontId="5" fillId="0" borderId="0" xfId="2" applyNumberFormat="1" applyFont="1" applyBorder="1" applyAlignment="1" applyProtection="1">
      <alignment horizontal="center" vertical="center"/>
      <protection locked="0"/>
    </xf>
    <xf numFmtId="165" fontId="5" fillId="0" borderId="0" xfId="2" applyNumberFormat="1" applyFont="1" applyBorder="1" applyAlignment="1" applyProtection="1">
      <alignment horizontal="center" vertical="center"/>
      <protection locked="0"/>
    </xf>
    <xf numFmtId="165" fontId="5" fillId="2" borderId="17" xfId="2" applyNumberFormat="1" applyFont="1" applyFill="1" applyBorder="1" applyAlignment="1">
      <alignment horizontal="right" vertical="center"/>
    </xf>
    <xf numFmtId="4" fontId="5" fillId="0" borderId="0" xfId="2" applyNumberFormat="1" applyFont="1" applyBorder="1" applyAlignment="1" applyProtection="1">
      <alignment vertical="center"/>
      <protection locked="0"/>
    </xf>
    <xf numFmtId="2" fontId="5" fillId="2" borderId="17" xfId="2" applyNumberFormat="1" applyFont="1" applyFill="1" applyBorder="1" applyAlignment="1">
      <alignment vertical="center"/>
    </xf>
    <xf numFmtId="4" fontId="5" fillId="2" borderId="20" xfId="2" applyNumberFormat="1" applyFont="1" applyFill="1" applyBorder="1" applyAlignment="1">
      <alignment vertical="center"/>
    </xf>
    <xf numFmtId="0" fontId="3" fillId="2" borderId="41" xfId="1" applyFont="1" applyFill="1" applyBorder="1" applyAlignment="1" applyProtection="1">
      <alignment horizontal="center" vertical="center"/>
      <protection locked="0"/>
    </xf>
    <xf numFmtId="0" fontId="3" fillId="2" borderId="42" xfId="1" applyFont="1" applyFill="1" applyBorder="1" applyAlignment="1" applyProtection="1">
      <alignment horizontal="left" vertical="center"/>
      <protection locked="0"/>
    </xf>
    <xf numFmtId="49" fontId="3" fillId="2" borderId="41" xfId="1" applyNumberFormat="1" applyFont="1" applyFill="1" applyBorder="1" applyAlignment="1" applyProtection="1">
      <alignment vertical="center"/>
      <protection locked="0"/>
    </xf>
    <xf numFmtId="4" fontId="3" fillId="2" borderId="43" xfId="1" applyNumberFormat="1" applyFont="1" applyFill="1" applyBorder="1" applyAlignment="1" applyProtection="1">
      <alignment horizontal="center" vertical="center"/>
      <protection locked="0"/>
    </xf>
    <xf numFmtId="165" fontId="3" fillId="2" borderId="43" xfId="1" applyNumberFormat="1" applyFont="1" applyFill="1" applyBorder="1" applyAlignment="1" applyProtection="1">
      <alignment horizontal="center" vertical="center"/>
      <protection locked="0"/>
    </xf>
    <xf numFmtId="165" fontId="3" fillId="2" borderId="41" xfId="1" applyNumberFormat="1" applyFont="1" applyFill="1" applyBorder="1" applyAlignment="1" applyProtection="1">
      <alignment horizontal="right" vertical="center"/>
      <protection locked="0"/>
    </xf>
    <xf numFmtId="4" fontId="3" fillId="2" borderId="43" xfId="1" applyNumberFormat="1" applyFont="1" applyFill="1" applyBorder="1" applyAlignment="1" applyProtection="1">
      <alignment vertical="center"/>
      <protection locked="0"/>
    </xf>
    <xf numFmtId="4" fontId="3" fillId="2" borderId="41" xfId="1" applyNumberFormat="1" applyFont="1" applyFill="1" applyBorder="1" applyAlignment="1" applyProtection="1">
      <alignment horizontal="right" vertical="center"/>
      <protection locked="0"/>
    </xf>
    <xf numFmtId="4" fontId="3" fillId="2" borderId="43" xfId="1" applyNumberFormat="1" applyFont="1" applyFill="1" applyBorder="1" applyAlignment="1" applyProtection="1">
      <alignment horizontal="right" vertical="center"/>
      <protection locked="0"/>
    </xf>
    <xf numFmtId="4" fontId="3" fillId="2" borderId="40" xfId="1" applyNumberFormat="1" applyFont="1" applyFill="1" applyBorder="1" applyAlignment="1" applyProtection="1">
      <alignment vertical="center"/>
      <protection locked="0"/>
    </xf>
    <xf numFmtId="4" fontId="3" fillId="4" borderId="9" xfId="1" applyNumberFormat="1" applyFont="1" applyFill="1" applyBorder="1" applyAlignment="1" applyProtection="1">
      <alignment vertical="center"/>
      <protection locked="0"/>
    </xf>
    <xf numFmtId="4" fontId="3" fillId="2" borderId="9" xfId="1" applyNumberFormat="1" applyFont="1" applyFill="1" applyBorder="1" applyAlignment="1" applyProtection="1">
      <alignment vertical="center"/>
      <protection locked="0"/>
    </xf>
    <xf numFmtId="0" fontId="6" fillId="2" borderId="40" xfId="0" applyFont="1" applyFill="1" applyBorder="1" applyAlignment="1">
      <alignment vertical="center"/>
    </xf>
    <xf numFmtId="0" fontId="18" fillId="2" borderId="20" xfId="1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vertical="center" wrapText="1"/>
    </xf>
    <xf numFmtId="0" fontId="26" fillId="0" borderId="0" xfId="0" applyFont="1" applyBorder="1" applyAlignment="1">
      <alignment horizontal="left" vertical="center" wrapText="1"/>
    </xf>
    <xf numFmtId="4" fontId="3" fillId="2" borderId="3" xfId="1" applyNumberFormat="1" applyFont="1" applyFill="1" applyBorder="1" applyAlignment="1" applyProtection="1">
      <alignment horizontal="left" vertical="center" wrapText="1"/>
      <protection locked="0"/>
    </xf>
    <xf numFmtId="0" fontId="29" fillId="0" borderId="0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left" vertical="center"/>
    </xf>
    <xf numFmtId="0" fontId="0" fillId="4" borderId="30" xfId="0" applyFill="1" applyBorder="1" applyAlignment="1">
      <alignment horizontal="center" vertical="center"/>
    </xf>
    <xf numFmtId="0" fontId="7" fillId="4" borderId="44" xfId="0" applyFont="1" applyFill="1" applyBorder="1" applyAlignment="1">
      <alignment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165" fontId="6" fillId="0" borderId="0" xfId="0" applyNumberFormat="1" applyFont="1" applyAlignment="1">
      <alignment horizontal="right" vertical="center" wrapText="1"/>
    </xf>
    <xf numFmtId="165" fontId="6" fillId="2" borderId="17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right" vertical="center" wrapText="1"/>
    </xf>
    <xf numFmtId="4" fontId="6" fillId="2" borderId="17" xfId="0" applyNumberFormat="1" applyFont="1" applyFill="1" applyBorder="1" applyAlignment="1">
      <alignment horizontal="right" vertical="center" wrapText="1"/>
    </xf>
    <xf numFmtId="4" fontId="6" fillId="2" borderId="20" xfId="0" applyNumberFormat="1" applyFont="1" applyFill="1" applyBorder="1" applyAlignment="1">
      <alignment horizontal="right" vertical="center" wrapText="1"/>
    </xf>
    <xf numFmtId="4" fontId="6" fillId="4" borderId="7" xfId="0" applyNumberFormat="1" applyFont="1" applyFill="1" applyBorder="1" applyAlignment="1">
      <alignment horizontal="right" vertical="center" wrapText="1"/>
    </xf>
    <xf numFmtId="4" fontId="6" fillId="0" borderId="7" xfId="0" applyNumberFormat="1" applyFont="1" applyFill="1" applyBorder="1" applyAlignment="1">
      <alignment horizontal="right" vertical="center" wrapText="1"/>
    </xf>
    <xf numFmtId="0" fontId="26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26" fillId="0" borderId="17" xfId="0" applyFont="1" applyBorder="1" applyAlignment="1">
      <alignment horizontal="left" vertical="center" wrapText="1"/>
    </xf>
    <xf numFmtId="0" fontId="24" fillId="2" borderId="36" xfId="1" applyFont="1" applyFill="1" applyBorder="1" applyAlignment="1">
      <alignment horizontal="center" vertical="center" wrapText="1"/>
    </xf>
    <xf numFmtId="0" fontId="24" fillId="2" borderId="17" xfId="1" applyFont="1" applyFill="1" applyBorder="1" applyAlignment="1">
      <alignment horizontal="center" vertical="center" wrapText="1"/>
    </xf>
    <xf numFmtId="0" fontId="24" fillId="2" borderId="6" xfId="1" applyFont="1" applyFill="1" applyBorder="1" applyAlignment="1">
      <alignment horizontal="center" vertical="center" wrapText="1"/>
    </xf>
    <xf numFmtId="0" fontId="18" fillId="2" borderId="27" xfId="1" applyFont="1" applyFill="1" applyBorder="1" applyAlignment="1">
      <alignment horizontal="center" vertical="center"/>
    </xf>
    <xf numFmtId="0" fontId="18" fillId="2" borderId="33" xfId="1" applyFont="1" applyFill="1" applyBorder="1" applyAlignment="1">
      <alignment horizontal="center" vertical="center"/>
    </xf>
    <xf numFmtId="0" fontId="18" fillId="2" borderId="30" xfId="1" applyFont="1" applyFill="1" applyBorder="1" applyAlignment="1">
      <alignment horizontal="center" vertical="center"/>
    </xf>
    <xf numFmtId="0" fontId="18" fillId="2" borderId="12" xfId="1" applyFont="1" applyFill="1" applyBorder="1" applyAlignment="1">
      <alignment horizontal="center" vertical="center"/>
    </xf>
    <xf numFmtId="0" fontId="18" fillId="2" borderId="31" xfId="1" applyFont="1" applyFill="1" applyBorder="1" applyAlignment="1">
      <alignment horizontal="center" vertical="center"/>
    </xf>
    <xf numFmtId="0" fontId="18" fillId="2" borderId="36" xfId="1" applyFont="1" applyFill="1" applyBorder="1" applyAlignment="1">
      <alignment horizontal="center" vertical="center" wrapText="1"/>
    </xf>
    <xf numFmtId="0" fontId="18" fillId="2" borderId="17" xfId="1" applyFont="1" applyFill="1" applyBorder="1" applyAlignment="1">
      <alignment horizontal="center" vertical="center" wrapText="1"/>
    </xf>
    <xf numFmtId="0" fontId="18" fillId="2" borderId="6" xfId="1" applyFont="1" applyFill="1" applyBorder="1" applyAlignment="1">
      <alignment horizontal="center" vertical="center" wrapText="1"/>
    </xf>
    <xf numFmtId="165" fontId="5" fillId="0" borderId="16" xfId="2" applyNumberFormat="1" applyFont="1" applyBorder="1" applyAlignment="1" applyProtection="1">
      <alignment horizontal="center" vertical="center"/>
      <protection locked="0"/>
    </xf>
    <xf numFmtId="165" fontId="6" fillId="0" borderId="17" xfId="0" applyNumberFormat="1" applyFont="1" applyBorder="1" applyAlignment="1">
      <alignment horizontal="right" vertical="center"/>
    </xf>
    <xf numFmtId="165" fontId="6" fillId="0" borderId="17" xfId="0" applyNumberFormat="1" applyFont="1" applyFill="1" applyBorder="1" applyAlignment="1">
      <alignment horizontal="right" vertical="center"/>
    </xf>
    <xf numFmtId="165" fontId="6" fillId="0" borderId="17" xfId="0" applyNumberFormat="1" applyFont="1" applyFill="1" applyBorder="1" applyAlignment="1">
      <alignment horizontal="right" vertical="center" wrapText="1"/>
    </xf>
    <xf numFmtId="165" fontId="6" fillId="0" borderId="17" xfId="15" applyNumberFormat="1" applyFont="1" applyFill="1" applyBorder="1" applyAlignment="1">
      <alignment horizontal="right" vertical="center"/>
    </xf>
    <xf numFmtId="165" fontId="3" fillId="2" borderId="6" xfId="1" applyNumberFormat="1" applyFont="1" applyFill="1" applyBorder="1" applyAlignment="1" applyProtection="1">
      <alignment horizontal="center" vertical="center"/>
      <protection locked="0"/>
    </xf>
    <xf numFmtId="165" fontId="6" fillId="0" borderId="17" xfId="0" applyNumberFormat="1" applyFont="1" applyBorder="1" applyAlignment="1">
      <alignment horizontal="center" vertical="center"/>
    </xf>
    <xf numFmtId="165" fontId="5" fillId="0" borderId="17" xfId="2" applyNumberFormat="1" applyFont="1" applyBorder="1" applyAlignment="1" applyProtection="1">
      <alignment horizontal="center" vertical="center"/>
      <protection locked="0"/>
    </xf>
    <xf numFmtId="165" fontId="3" fillId="2" borderId="41" xfId="1" applyNumberFormat="1" applyFont="1" applyFill="1" applyBorder="1" applyAlignment="1" applyProtection="1">
      <alignment horizontal="center" vertical="center"/>
      <protection locked="0"/>
    </xf>
  </cellXfs>
  <cellStyles count="16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 3 2" xfId="15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4"/>
  <sheetViews>
    <sheetView tabSelected="1" zoomScaleNormal="100" zoomScaleSheetLayoutView="115" workbookViewId="0">
      <pane xSplit="3" ySplit="9" topLeftCell="D10" activePane="bottomRight" state="frozenSplit"/>
      <selection pane="topRight" activeCell="C1" sqref="C1"/>
      <selection pane="bottomLeft" activeCell="A13" sqref="A13"/>
      <selection pane="bottomRight" activeCell="E94" sqref="E11:E94"/>
    </sheetView>
  </sheetViews>
  <sheetFormatPr defaultRowHeight="15" x14ac:dyDescent="0.25"/>
  <cols>
    <col min="1" max="1" width="5.140625" style="5" customWidth="1"/>
    <col min="2" max="2" width="12.85546875" style="5" customWidth="1"/>
    <col min="3" max="3" width="57.140625" style="69" customWidth="1"/>
    <col min="4" max="4" width="9.140625" style="70" customWidth="1"/>
    <col min="5" max="6" width="9.140625" style="5" customWidth="1"/>
    <col min="7" max="7" width="12.7109375" style="5" customWidth="1"/>
    <col min="8" max="8" width="11.7109375" style="5" customWidth="1"/>
    <col min="9" max="9" width="13.28515625" style="5" customWidth="1"/>
    <col min="10" max="10" width="11" style="5" customWidth="1"/>
    <col min="11" max="11" width="21.42578125" style="5" customWidth="1"/>
    <col min="12" max="12" width="4.28515625" style="5" customWidth="1"/>
    <col min="13" max="13" width="6.42578125" style="5" customWidth="1"/>
    <col min="14" max="14" width="9.28515625" style="76" customWidth="1"/>
    <col min="15" max="15" width="36.85546875" style="76" customWidth="1"/>
    <col min="16" max="16" width="50.85546875" style="12" customWidth="1"/>
    <col min="17" max="16384" width="9.140625" style="5"/>
  </cols>
  <sheetData>
    <row r="1" spans="1:16" ht="20.25" thickTop="1" thickBot="1" x14ac:dyDescent="0.3">
      <c r="A1" s="6" t="s">
        <v>7</v>
      </c>
      <c r="B1" s="7"/>
      <c r="C1" s="7"/>
      <c r="D1" s="8"/>
      <c r="E1" s="9"/>
      <c r="F1" s="9"/>
      <c r="G1" s="9"/>
      <c r="H1" s="10" t="s">
        <v>8</v>
      </c>
      <c r="I1" s="71" t="s">
        <v>0</v>
      </c>
      <c r="J1" s="72"/>
      <c r="K1" s="11">
        <f>SUM(I11:I525,K11:K525)/2</f>
        <v>0</v>
      </c>
      <c r="L1" s="114"/>
      <c r="M1" s="114"/>
    </row>
    <row r="2" spans="1:16" ht="16.5" thickTop="1" thickBot="1" x14ac:dyDescent="0.3">
      <c r="A2" s="13" t="s">
        <v>9</v>
      </c>
      <c r="B2" s="13"/>
      <c r="C2" s="14"/>
      <c r="D2" s="15"/>
      <c r="E2" s="16"/>
      <c r="F2" s="17"/>
      <c r="G2" s="18"/>
      <c r="H2" s="18"/>
      <c r="I2" s="18"/>
      <c r="J2" s="16"/>
      <c r="K2" s="19" t="s">
        <v>33</v>
      </c>
      <c r="L2" s="115"/>
      <c r="M2" s="115"/>
      <c r="P2" s="74"/>
    </row>
    <row r="3" spans="1:16" x14ac:dyDescent="0.25">
      <c r="A3" s="7" t="s">
        <v>1</v>
      </c>
      <c r="B3" s="7"/>
      <c r="C3" s="20" t="s">
        <v>34</v>
      </c>
      <c r="D3" s="21"/>
      <c r="E3" s="22"/>
      <c r="F3" s="23"/>
      <c r="G3" s="24"/>
      <c r="H3" s="24"/>
      <c r="I3" s="7" t="s">
        <v>10</v>
      </c>
      <c r="J3" s="25" t="s">
        <v>26</v>
      </c>
      <c r="K3" s="22"/>
      <c r="L3" s="22"/>
      <c r="M3" s="22"/>
      <c r="P3" s="73"/>
    </row>
    <row r="4" spans="1:16" ht="15" customHeight="1" x14ac:dyDescent="0.25">
      <c r="A4" s="7" t="s">
        <v>3</v>
      </c>
      <c r="B4" s="7"/>
      <c r="C4" s="26" t="s">
        <v>45</v>
      </c>
      <c r="D4" s="21"/>
      <c r="E4" s="22"/>
      <c r="F4" s="23"/>
      <c r="G4" s="24"/>
      <c r="H4" s="24"/>
      <c r="I4" s="7" t="s">
        <v>11</v>
      </c>
      <c r="J4" s="27" t="s">
        <v>46</v>
      </c>
      <c r="K4" s="22"/>
      <c r="L4" s="22"/>
      <c r="M4" s="22"/>
      <c r="P4" s="73"/>
    </row>
    <row r="5" spans="1:16" ht="15.75" thickBot="1" x14ac:dyDescent="0.3">
      <c r="A5" s="28" t="s">
        <v>2</v>
      </c>
      <c r="B5" s="7"/>
      <c r="C5" s="29"/>
      <c r="D5" s="21"/>
      <c r="E5" s="22"/>
      <c r="F5" s="23"/>
      <c r="G5" s="24"/>
      <c r="H5" s="24"/>
      <c r="I5" s="7" t="s">
        <v>12</v>
      </c>
      <c r="J5" s="30"/>
      <c r="K5" s="31" t="s">
        <v>26</v>
      </c>
      <c r="L5" s="31"/>
      <c r="M5" s="31"/>
    </row>
    <row r="6" spans="1:16" ht="15" customHeight="1" x14ac:dyDescent="0.25">
      <c r="A6" s="32" t="s">
        <v>13</v>
      </c>
      <c r="B6" s="33"/>
      <c r="C6" s="34"/>
      <c r="D6" s="35"/>
      <c r="E6" s="36"/>
      <c r="F6" s="37"/>
      <c r="G6" s="33"/>
      <c r="H6" s="203" t="s">
        <v>14</v>
      </c>
      <c r="I6" s="204"/>
      <c r="J6" s="204"/>
      <c r="K6" s="205"/>
      <c r="L6" s="116"/>
      <c r="M6" s="206" t="s">
        <v>223</v>
      </c>
      <c r="N6" s="198" t="s">
        <v>200</v>
      </c>
      <c r="O6" s="147"/>
      <c r="P6" s="150"/>
    </row>
    <row r="7" spans="1:16" ht="15" customHeight="1" x14ac:dyDescent="0.25">
      <c r="A7" s="38" t="s">
        <v>6</v>
      </c>
      <c r="B7" s="39" t="s">
        <v>15</v>
      </c>
      <c r="C7" s="40"/>
      <c r="D7" s="39" t="s">
        <v>16</v>
      </c>
      <c r="E7" s="41"/>
      <c r="F7" s="42" t="s">
        <v>17</v>
      </c>
      <c r="G7" s="39" t="s">
        <v>18</v>
      </c>
      <c r="H7" s="43" t="s">
        <v>19</v>
      </c>
      <c r="I7" s="44"/>
      <c r="J7" s="201" t="s">
        <v>20</v>
      </c>
      <c r="K7" s="202"/>
      <c r="L7" s="117"/>
      <c r="M7" s="207"/>
      <c r="N7" s="199"/>
      <c r="O7" s="148" t="s">
        <v>224</v>
      </c>
      <c r="P7" s="177" t="s">
        <v>225</v>
      </c>
    </row>
    <row r="8" spans="1:16" ht="15" customHeight="1" x14ac:dyDescent="0.25">
      <c r="A8" s="45" t="s">
        <v>21</v>
      </c>
      <c r="B8" s="46" t="s">
        <v>22</v>
      </c>
      <c r="C8" s="47" t="s">
        <v>23</v>
      </c>
      <c r="D8" s="46" t="s">
        <v>24</v>
      </c>
      <c r="E8" s="48" t="s">
        <v>4</v>
      </c>
      <c r="F8" s="49" t="s">
        <v>25</v>
      </c>
      <c r="G8" s="46" t="s">
        <v>25</v>
      </c>
      <c r="H8" s="50" t="s">
        <v>17</v>
      </c>
      <c r="I8" s="46" t="s">
        <v>5</v>
      </c>
      <c r="J8" s="50" t="s">
        <v>17</v>
      </c>
      <c r="K8" s="133" t="s">
        <v>5</v>
      </c>
      <c r="L8" s="118"/>
      <c r="M8" s="208"/>
      <c r="N8" s="200"/>
      <c r="O8" s="149"/>
      <c r="P8" s="151"/>
    </row>
    <row r="9" spans="1:16" ht="15.75" customHeight="1" thickBot="1" x14ac:dyDescent="0.3">
      <c r="A9" s="51"/>
      <c r="B9" s="52">
        <v>1</v>
      </c>
      <c r="C9" s="53">
        <v>2</v>
      </c>
      <c r="D9" s="52">
        <v>3</v>
      </c>
      <c r="E9" s="52">
        <v>4</v>
      </c>
      <c r="F9" s="54">
        <v>5</v>
      </c>
      <c r="G9" s="52">
        <v>6</v>
      </c>
      <c r="H9" s="52">
        <v>7</v>
      </c>
      <c r="I9" s="52">
        <v>8</v>
      </c>
      <c r="J9" s="54">
        <v>9</v>
      </c>
      <c r="K9" s="134">
        <v>10</v>
      </c>
      <c r="L9" s="132"/>
      <c r="M9" s="55">
        <v>12</v>
      </c>
      <c r="N9" s="145">
        <v>13</v>
      </c>
      <c r="O9" s="55">
        <v>14</v>
      </c>
      <c r="P9" s="134">
        <v>15</v>
      </c>
    </row>
    <row r="10" spans="1:16" x14ac:dyDescent="0.25">
      <c r="A10" s="56"/>
      <c r="B10" s="56"/>
      <c r="C10" s="57"/>
      <c r="D10" s="58"/>
      <c r="E10" s="56"/>
      <c r="F10" s="56"/>
      <c r="G10" s="56"/>
      <c r="H10" s="135"/>
      <c r="I10" s="135"/>
      <c r="J10" s="135"/>
      <c r="K10" s="136"/>
      <c r="L10" s="56"/>
      <c r="M10" s="56"/>
      <c r="N10" s="146"/>
      <c r="O10" s="183"/>
      <c r="P10" s="184"/>
    </row>
    <row r="11" spans="1:16" ht="14.25" x14ac:dyDescent="0.25">
      <c r="A11" s="4" t="s">
        <v>27</v>
      </c>
      <c r="B11" s="79" t="s">
        <v>43</v>
      </c>
      <c r="C11" s="82" t="s">
        <v>32</v>
      </c>
      <c r="D11" s="2"/>
      <c r="E11" s="209"/>
      <c r="F11" s="59"/>
      <c r="G11" s="60"/>
      <c r="H11" s="61"/>
      <c r="I11" s="62"/>
      <c r="J11" s="61"/>
      <c r="K11" s="137"/>
      <c r="L11" s="119"/>
      <c r="M11" s="126"/>
      <c r="N11" s="77"/>
      <c r="O11" s="112"/>
      <c r="P11" s="152"/>
    </row>
    <row r="12" spans="1:16" ht="22.5" x14ac:dyDescent="0.25">
      <c r="A12" s="90">
        <v>1</v>
      </c>
      <c r="B12" s="91">
        <v>549595111</v>
      </c>
      <c r="C12" s="83" t="s">
        <v>47</v>
      </c>
      <c r="D12" s="92" t="s">
        <v>40</v>
      </c>
      <c r="E12" s="210">
        <v>2</v>
      </c>
      <c r="F12" s="93">
        <v>5.5000000000000003E-4</v>
      </c>
      <c r="G12" s="94">
        <f>E12*F12</f>
        <v>1.1000000000000001E-3</v>
      </c>
      <c r="H12" s="138"/>
      <c r="I12" s="95"/>
      <c r="J12" s="138"/>
      <c r="K12" s="139">
        <f t="shared" ref="K12:K21" si="0">E12*J12</f>
        <v>0</v>
      </c>
      <c r="L12" s="120"/>
      <c r="M12" s="127"/>
      <c r="N12" s="78" t="s">
        <v>201</v>
      </c>
      <c r="O12" s="179" t="s">
        <v>226</v>
      </c>
      <c r="P12" s="154" t="s">
        <v>76</v>
      </c>
    </row>
    <row r="13" spans="1:16" ht="56.25" x14ac:dyDescent="0.25">
      <c r="A13" s="90">
        <f>A12+1</f>
        <v>2</v>
      </c>
      <c r="B13" s="91" t="s">
        <v>48</v>
      </c>
      <c r="C13" s="83" t="s">
        <v>49</v>
      </c>
      <c r="D13" s="92" t="s">
        <v>37</v>
      </c>
      <c r="E13" s="210">
        <v>35</v>
      </c>
      <c r="F13" s="93"/>
      <c r="G13" s="94"/>
      <c r="H13" s="138"/>
      <c r="I13" s="95"/>
      <c r="J13" s="138"/>
      <c r="K13" s="139">
        <f t="shared" si="0"/>
        <v>0</v>
      </c>
      <c r="L13" s="120"/>
      <c r="M13" s="127"/>
      <c r="N13" s="78" t="s">
        <v>201</v>
      </c>
      <c r="O13" s="179" t="s">
        <v>256</v>
      </c>
      <c r="P13" s="154" t="s">
        <v>213</v>
      </c>
    </row>
    <row r="14" spans="1:16" ht="56.25" x14ac:dyDescent="0.25">
      <c r="A14" s="90">
        <f t="shared" ref="A14:A59" si="1">A13+1</f>
        <v>3</v>
      </c>
      <c r="B14" s="91" t="s">
        <v>50</v>
      </c>
      <c r="C14" s="83" t="s">
        <v>51</v>
      </c>
      <c r="D14" s="92" t="s">
        <v>37</v>
      </c>
      <c r="E14" s="210">
        <v>43.753</v>
      </c>
      <c r="F14" s="93"/>
      <c r="G14" s="94"/>
      <c r="H14" s="138"/>
      <c r="I14" s="95"/>
      <c r="J14" s="138"/>
      <c r="K14" s="139">
        <f t="shared" si="0"/>
        <v>0</v>
      </c>
      <c r="L14" s="120"/>
      <c r="M14" s="127"/>
      <c r="N14" s="78" t="s">
        <v>202</v>
      </c>
      <c r="O14" s="179" t="s">
        <v>227</v>
      </c>
      <c r="P14" s="154" t="s">
        <v>52</v>
      </c>
    </row>
    <row r="15" spans="1:16" ht="56.25" x14ac:dyDescent="0.25">
      <c r="A15" s="90">
        <f t="shared" si="1"/>
        <v>4</v>
      </c>
      <c r="B15" s="91" t="s">
        <v>53</v>
      </c>
      <c r="C15" s="83" t="s">
        <v>54</v>
      </c>
      <c r="D15" s="92" t="s">
        <v>37</v>
      </c>
      <c r="E15" s="210">
        <v>1680.1679999999999</v>
      </c>
      <c r="F15" s="93"/>
      <c r="G15" s="94"/>
      <c r="H15" s="138"/>
      <c r="I15" s="95"/>
      <c r="J15" s="138"/>
      <c r="K15" s="139">
        <f t="shared" si="0"/>
        <v>0</v>
      </c>
      <c r="L15" s="120"/>
      <c r="M15" s="127"/>
      <c r="N15" s="78" t="s">
        <v>201</v>
      </c>
      <c r="O15" s="179" t="s">
        <v>227</v>
      </c>
      <c r="P15" s="154" t="s">
        <v>55</v>
      </c>
    </row>
    <row r="16" spans="1:16" ht="22.5" x14ac:dyDescent="0.25">
      <c r="A16" s="90">
        <f t="shared" si="1"/>
        <v>5</v>
      </c>
      <c r="B16" s="91">
        <v>525099095</v>
      </c>
      <c r="C16" s="83" t="s">
        <v>56</v>
      </c>
      <c r="D16" s="92" t="s">
        <v>37</v>
      </c>
      <c r="E16" s="210">
        <v>1764.5930000000001</v>
      </c>
      <c r="F16" s="93"/>
      <c r="G16" s="94"/>
      <c r="H16" s="138"/>
      <c r="I16" s="95"/>
      <c r="J16" s="138"/>
      <c r="K16" s="139">
        <f t="shared" si="0"/>
        <v>0</v>
      </c>
      <c r="L16" s="120"/>
      <c r="M16" s="127"/>
      <c r="N16" s="78" t="s">
        <v>201</v>
      </c>
      <c r="O16" s="179" t="s">
        <v>228</v>
      </c>
      <c r="P16" s="154" t="s">
        <v>57</v>
      </c>
    </row>
    <row r="17" spans="1:16" ht="56.25" x14ac:dyDescent="0.25">
      <c r="A17" s="90">
        <f t="shared" si="1"/>
        <v>6</v>
      </c>
      <c r="B17" s="91" t="s">
        <v>62</v>
      </c>
      <c r="C17" s="84" t="s">
        <v>63</v>
      </c>
      <c r="D17" s="92" t="s">
        <v>37</v>
      </c>
      <c r="E17" s="210">
        <v>35</v>
      </c>
      <c r="F17" s="93"/>
      <c r="G17" s="94"/>
      <c r="H17" s="138"/>
      <c r="I17" s="95"/>
      <c r="J17" s="138"/>
      <c r="K17" s="139">
        <f t="shared" si="0"/>
        <v>0</v>
      </c>
      <c r="L17" s="120"/>
      <c r="M17" s="127"/>
      <c r="N17" s="78" t="s">
        <v>201</v>
      </c>
      <c r="O17" s="179" t="s">
        <v>229</v>
      </c>
      <c r="P17" s="154" t="s">
        <v>77</v>
      </c>
    </row>
    <row r="18" spans="1:16" ht="56.25" x14ac:dyDescent="0.25">
      <c r="A18" s="90">
        <f t="shared" si="1"/>
        <v>7</v>
      </c>
      <c r="B18" s="91" t="s">
        <v>64</v>
      </c>
      <c r="C18" s="84" t="s">
        <v>65</v>
      </c>
      <c r="D18" s="92" t="s">
        <v>37</v>
      </c>
      <c r="E18" s="210">
        <v>1680.1679999999999</v>
      </c>
      <c r="F18" s="93"/>
      <c r="G18" s="94"/>
      <c r="H18" s="138"/>
      <c r="I18" s="95"/>
      <c r="J18" s="138"/>
      <c r="K18" s="139">
        <f t="shared" si="0"/>
        <v>0</v>
      </c>
      <c r="L18" s="120"/>
      <c r="M18" s="127"/>
      <c r="N18" s="78" t="s">
        <v>201</v>
      </c>
      <c r="O18" s="179" t="s">
        <v>229</v>
      </c>
      <c r="P18" s="154" t="s">
        <v>78</v>
      </c>
    </row>
    <row r="19" spans="1:16" ht="22.5" x14ac:dyDescent="0.25">
      <c r="A19" s="90">
        <f t="shared" si="1"/>
        <v>8</v>
      </c>
      <c r="B19" s="91" t="s">
        <v>66</v>
      </c>
      <c r="C19" s="84" t="s">
        <v>67</v>
      </c>
      <c r="D19" s="92" t="s">
        <v>37</v>
      </c>
      <c r="E19" s="211">
        <v>1715.1679999999999</v>
      </c>
      <c r="F19" s="93"/>
      <c r="G19" s="94"/>
      <c r="H19" s="138"/>
      <c r="I19" s="95"/>
      <c r="J19" s="138"/>
      <c r="K19" s="139">
        <f t="shared" si="0"/>
        <v>0</v>
      </c>
      <c r="L19" s="120"/>
      <c r="M19" s="127"/>
      <c r="N19" s="78" t="s">
        <v>201</v>
      </c>
      <c r="O19" s="179" t="s">
        <v>228</v>
      </c>
      <c r="P19" s="154" t="s">
        <v>68</v>
      </c>
    </row>
    <row r="20" spans="1:16" ht="14.25" x14ac:dyDescent="0.25">
      <c r="A20" s="90">
        <f t="shared" si="1"/>
        <v>9</v>
      </c>
      <c r="B20" s="91" t="s">
        <v>162</v>
      </c>
      <c r="C20" s="84" t="s">
        <v>163</v>
      </c>
      <c r="D20" s="92" t="s">
        <v>40</v>
      </c>
      <c r="E20" s="211">
        <v>44</v>
      </c>
      <c r="F20" s="93"/>
      <c r="G20" s="94"/>
      <c r="H20" s="138"/>
      <c r="I20" s="95"/>
      <c r="J20" s="138"/>
      <c r="K20" s="139">
        <f t="shared" si="0"/>
        <v>0</v>
      </c>
      <c r="L20" s="120"/>
      <c r="M20" s="127"/>
      <c r="N20" s="78" t="s">
        <v>201</v>
      </c>
      <c r="O20" s="179" t="s">
        <v>230</v>
      </c>
      <c r="P20" s="154" t="s">
        <v>164</v>
      </c>
    </row>
    <row r="21" spans="1:16" ht="22.5" x14ac:dyDescent="0.25">
      <c r="A21" s="90">
        <f t="shared" si="1"/>
        <v>10</v>
      </c>
      <c r="B21" s="91" t="s">
        <v>69</v>
      </c>
      <c r="C21" s="84" t="s">
        <v>70</v>
      </c>
      <c r="D21" s="92" t="s">
        <v>37</v>
      </c>
      <c r="E21" s="211">
        <v>44.573999999999998</v>
      </c>
      <c r="F21" s="93">
        <v>6.4000000000000005E-4</v>
      </c>
      <c r="G21" s="94">
        <f t="shared" ref="G21:G22" si="2">E21*F21</f>
        <v>2.8527360000000002E-2</v>
      </c>
      <c r="H21" s="138"/>
      <c r="I21" s="95"/>
      <c r="J21" s="138"/>
      <c r="K21" s="139">
        <f t="shared" si="0"/>
        <v>0</v>
      </c>
      <c r="L21" s="120"/>
      <c r="M21" s="127"/>
      <c r="N21" s="78" t="s">
        <v>201</v>
      </c>
      <c r="O21" s="179" t="s">
        <v>226</v>
      </c>
      <c r="P21" s="154" t="s">
        <v>71</v>
      </c>
    </row>
    <row r="22" spans="1:16" ht="14.25" x14ac:dyDescent="0.25">
      <c r="A22" s="90">
        <f t="shared" si="1"/>
        <v>11</v>
      </c>
      <c r="B22" s="91" t="s">
        <v>72</v>
      </c>
      <c r="C22" s="84" t="s">
        <v>165</v>
      </c>
      <c r="D22" s="92" t="s">
        <v>35</v>
      </c>
      <c r="E22" s="211">
        <v>2.2029999999999998</v>
      </c>
      <c r="F22" s="93">
        <v>1</v>
      </c>
      <c r="G22" s="94">
        <f t="shared" si="2"/>
        <v>2.2029999999999998</v>
      </c>
      <c r="H22" s="138"/>
      <c r="I22" s="95">
        <f>E22*H22</f>
        <v>0</v>
      </c>
      <c r="J22" s="140"/>
      <c r="K22" s="139"/>
      <c r="L22" s="120"/>
      <c r="M22" s="127"/>
      <c r="N22" s="78" t="s">
        <v>201</v>
      </c>
      <c r="O22" s="179" t="s">
        <v>231</v>
      </c>
      <c r="P22" s="154" t="s">
        <v>73</v>
      </c>
    </row>
    <row r="23" spans="1:16" ht="33.75" x14ac:dyDescent="0.25">
      <c r="A23" s="90">
        <f t="shared" si="1"/>
        <v>12</v>
      </c>
      <c r="B23" s="91" t="s">
        <v>74</v>
      </c>
      <c r="C23" s="84" t="s">
        <v>75</v>
      </c>
      <c r="D23" s="92" t="s">
        <v>39</v>
      </c>
      <c r="E23" s="211">
        <v>2569.8000000000002</v>
      </c>
      <c r="F23" s="93"/>
      <c r="G23" s="94"/>
      <c r="H23" s="138"/>
      <c r="I23" s="95"/>
      <c r="J23" s="138"/>
      <c r="K23" s="139">
        <f t="shared" ref="K23:K31" si="3">E23*J23</f>
        <v>0</v>
      </c>
      <c r="L23" s="120"/>
      <c r="M23" s="127"/>
      <c r="N23" s="78" t="s">
        <v>201</v>
      </c>
      <c r="O23" s="179" t="s">
        <v>232</v>
      </c>
      <c r="P23" s="154" t="s">
        <v>212</v>
      </c>
    </row>
    <row r="24" spans="1:16" ht="22.5" x14ac:dyDescent="0.25">
      <c r="A24" s="90">
        <f t="shared" si="1"/>
        <v>13</v>
      </c>
      <c r="B24" s="91" t="s">
        <v>79</v>
      </c>
      <c r="C24" s="84" t="s">
        <v>80</v>
      </c>
      <c r="D24" s="92" t="s">
        <v>39</v>
      </c>
      <c r="E24" s="211">
        <v>2569.8000000000002</v>
      </c>
      <c r="F24" s="93"/>
      <c r="G24" s="94"/>
      <c r="H24" s="138"/>
      <c r="I24" s="95"/>
      <c r="J24" s="138"/>
      <c r="K24" s="139">
        <f t="shared" si="3"/>
        <v>0</v>
      </c>
      <c r="L24" s="120"/>
      <c r="M24" s="127"/>
      <c r="N24" s="78" t="s">
        <v>201</v>
      </c>
      <c r="O24" s="179" t="s">
        <v>228</v>
      </c>
      <c r="P24" s="154" t="s">
        <v>204</v>
      </c>
    </row>
    <row r="25" spans="1:16" ht="22.5" x14ac:dyDescent="0.25">
      <c r="A25" s="90">
        <f t="shared" si="1"/>
        <v>14</v>
      </c>
      <c r="B25" s="91" t="s">
        <v>166</v>
      </c>
      <c r="C25" s="84" t="s">
        <v>167</v>
      </c>
      <c r="D25" s="92" t="s">
        <v>35</v>
      </c>
      <c r="E25" s="211">
        <v>4646.1980000000003</v>
      </c>
      <c r="F25" s="93"/>
      <c r="G25" s="94"/>
      <c r="H25" s="138"/>
      <c r="I25" s="95"/>
      <c r="J25" s="138"/>
      <c r="K25" s="139">
        <f t="shared" si="3"/>
        <v>0</v>
      </c>
      <c r="L25" s="120"/>
      <c r="M25" s="127"/>
      <c r="N25" s="78" t="s">
        <v>202</v>
      </c>
      <c r="O25" s="179" t="s">
        <v>233</v>
      </c>
      <c r="P25" s="154" t="s">
        <v>154</v>
      </c>
    </row>
    <row r="26" spans="1:16" s="196" customFormat="1" ht="56.25" x14ac:dyDescent="0.25">
      <c r="A26" s="185">
        <f t="shared" si="1"/>
        <v>15</v>
      </c>
      <c r="B26" s="186" t="s">
        <v>81</v>
      </c>
      <c r="C26" s="84" t="s">
        <v>82</v>
      </c>
      <c r="D26" s="187" t="s">
        <v>39</v>
      </c>
      <c r="E26" s="212">
        <v>2791.91</v>
      </c>
      <c r="F26" s="188">
        <v>1.8009998632767219</v>
      </c>
      <c r="G26" s="189">
        <f>E26*F26</f>
        <v>5028.2295282809127</v>
      </c>
      <c r="H26" s="190"/>
      <c r="I26" s="191"/>
      <c r="J26" s="190"/>
      <c r="K26" s="192">
        <f t="shared" si="3"/>
        <v>0</v>
      </c>
      <c r="L26" s="193"/>
      <c r="M26" s="194"/>
      <c r="N26" s="195" t="s">
        <v>201</v>
      </c>
      <c r="O26" s="197" t="s">
        <v>257</v>
      </c>
      <c r="P26" s="154" t="s">
        <v>212</v>
      </c>
    </row>
    <row r="27" spans="1:16" ht="22.5" x14ac:dyDescent="0.25">
      <c r="A27" s="90">
        <f t="shared" si="1"/>
        <v>16</v>
      </c>
      <c r="B27" s="91" t="s">
        <v>83</v>
      </c>
      <c r="C27" s="84" t="s">
        <v>84</v>
      </c>
      <c r="D27" s="92" t="s">
        <v>39</v>
      </c>
      <c r="E27" s="211">
        <v>2791.91</v>
      </c>
      <c r="F27" s="93"/>
      <c r="G27" s="94"/>
      <c r="H27" s="138"/>
      <c r="I27" s="95"/>
      <c r="J27" s="138"/>
      <c r="K27" s="139">
        <f t="shared" si="3"/>
        <v>0</v>
      </c>
      <c r="L27" s="120"/>
      <c r="M27" s="127"/>
      <c r="N27" s="78" t="s">
        <v>201</v>
      </c>
      <c r="O27" s="179" t="s">
        <v>228</v>
      </c>
      <c r="P27" s="154" t="s">
        <v>205</v>
      </c>
    </row>
    <row r="28" spans="1:16" ht="67.5" x14ac:dyDescent="0.25">
      <c r="A28" s="90">
        <f t="shared" si="1"/>
        <v>17</v>
      </c>
      <c r="B28" s="86" t="s">
        <v>179</v>
      </c>
      <c r="C28" s="87" t="s">
        <v>177</v>
      </c>
      <c r="D28" s="88" t="s">
        <v>39</v>
      </c>
      <c r="E28" s="213">
        <v>255.03</v>
      </c>
      <c r="F28" s="96">
        <v>1.8009999999999999</v>
      </c>
      <c r="G28" s="94">
        <f>E28*F28</f>
        <v>459.30903000000001</v>
      </c>
      <c r="H28" s="97"/>
      <c r="I28" s="98"/>
      <c r="J28" s="99"/>
      <c r="K28" s="141">
        <f t="shared" si="3"/>
        <v>0</v>
      </c>
      <c r="L28" s="121"/>
      <c r="M28" s="128"/>
      <c r="N28" s="78" t="s">
        <v>202</v>
      </c>
      <c r="O28" s="197" t="s">
        <v>258</v>
      </c>
      <c r="P28" s="154" t="s">
        <v>212</v>
      </c>
    </row>
    <row r="29" spans="1:16" ht="56.25" x14ac:dyDescent="0.25">
      <c r="A29" s="90">
        <f t="shared" si="1"/>
        <v>18</v>
      </c>
      <c r="B29" s="86" t="s">
        <v>180</v>
      </c>
      <c r="C29" s="87" t="s">
        <v>178</v>
      </c>
      <c r="D29" s="88" t="s">
        <v>39</v>
      </c>
      <c r="E29" s="213">
        <v>265.47000000000003</v>
      </c>
      <c r="F29" s="96"/>
      <c r="G29" s="94"/>
      <c r="H29" s="97"/>
      <c r="I29" s="98"/>
      <c r="J29" s="99"/>
      <c r="K29" s="141">
        <f t="shared" si="3"/>
        <v>0</v>
      </c>
      <c r="L29" s="121"/>
      <c r="M29" s="128"/>
      <c r="N29" s="78" t="s">
        <v>202</v>
      </c>
      <c r="O29" s="179" t="s">
        <v>259</v>
      </c>
      <c r="P29" s="154" t="s">
        <v>212</v>
      </c>
    </row>
    <row r="30" spans="1:16" ht="22.5" x14ac:dyDescent="0.25">
      <c r="A30" s="90">
        <f t="shared" si="1"/>
        <v>19</v>
      </c>
      <c r="B30" s="91" t="s">
        <v>85</v>
      </c>
      <c r="C30" s="84" t="s">
        <v>86</v>
      </c>
      <c r="D30" s="92" t="s">
        <v>37</v>
      </c>
      <c r="E30" s="211">
        <v>885.13499999999999</v>
      </c>
      <c r="F30" s="93">
        <v>5.0099999999999999E-2</v>
      </c>
      <c r="G30" s="94">
        <f t="shared" ref="G30:G35" si="4">E30*F30</f>
        <v>44.345263500000001</v>
      </c>
      <c r="H30" s="138"/>
      <c r="I30" s="95"/>
      <c r="J30" s="138"/>
      <c r="K30" s="139">
        <f t="shared" si="3"/>
        <v>0</v>
      </c>
      <c r="L30" s="120"/>
      <c r="M30" s="127"/>
      <c r="N30" s="78" t="s">
        <v>202</v>
      </c>
      <c r="O30" s="179" t="s">
        <v>226</v>
      </c>
      <c r="P30" s="154" t="s">
        <v>94</v>
      </c>
    </row>
    <row r="31" spans="1:16" s="89" customFormat="1" ht="22.5" x14ac:dyDescent="0.25">
      <c r="A31" s="90">
        <f t="shared" si="1"/>
        <v>20</v>
      </c>
      <c r="B31" s="91" t="s">
        <v>219</v>
      </c>
      <c r="C31" s="84" t="s">
        <v>220</v>
      </c>
      <c r="D31" s="92" t="s">
        <v>37</v>
      </c>
      <c r="E31" s="211">
        <f>2*E30</f>
        <v>1770.27</v>
      </c>
      <c r="F31" s="93"/>
      <c r="G31" s="94"/>
      <c r="H31" s="138"/>
      <c r="I31" s="95"/>
      <c r="J31" s="138"/>
      <c r="K31" s="139">
        <f t="shared" si="3"/>
        <v>0</v>
      </c>
      <c r="L31" s="120"/>
      <c r="M31" s="127"/>
      <c r="N31" s="78" t="s">
        <v>202</v>
      </c>
      <c r="O31" s="179" t="s">
        <v>234</v>
      </c>
      <c r="P31" s="154" t="s">
        <v>94</v>
      </c>
    </row>
    <row r="32" spans="1:16" ht="22.5" x14ac:dyDescent="0.25">
      <c r="A32" s="90">
        <f t="shared" si="1"/>
        <v>21</v>
      </c>
      <c r="B32" s="91" t="s">
        <v>87</v>
      </c>
      <c r="C32" s="84" t="s">
        <v>88</v>
      </c>
      <c r="D32" s="92" t="s">
        <v>40</v>
      </c>
      <c r="E32" s="211">
        <v>1487</v>
      </c>
      <c r="F32" s="93">
        <v>0.30399999999999999</v>
      </c>
      <c r="G32" s="94">
        <f t="shared" si="4"/>
        <v>452.048</v>
      </c>
      <c r="H32" s="138"/>
      <c r="I32" s="95">
        <f>E32*H32</f>
        <v>0</v>
      </c>
      <c r="J32" s="140"/>
      <c r="K32" s="139"/>
      <c r="L32" s="120"/>
      <c r="M32" s="127"/>
      <c r="N32" s="78" t="s">
        <v>201</v>
      </c>
      <c r="O32" s="179" t="s">
        <v>231</v>
      </c>
      <c r="P32" s="154" t="s">
        <v>214</v>
      </c>
    </row>
    <row r="33" spans="1:16" ht="22.5" x14ac:dyDescent="0.25">
      <c r="A33" s="90">
        <f t="shared" si="1"/>
        <v>22</v>
      </c>
      <c r="B33" s="91" t="s">
        <v>89</v>
      </c>
      <c r="C33" s="83" t="s">
        <v>90</v>
      </c>
      <c r="D33" s="92" t="s">
        <v>37</v>
      </c>
      <c r="E33" s="211">
        <v>830.2</v>
      </c>
      <c r="F33" s="93">
        <v>4.4949999999999997E-2</v>
      </c>
      <c r="G33" s="94">
        <f t="shared" si="4"/>
        <v>37.317489999999999</v>
      </c>
      <c r="H33" s="138"/>
      <c r="I33" s="95"/>
      <c r="J33" s="138"/>
      <c r="K33" s="139">
        <f>E33*J33</f>
        <v>0</v>
      </c>
      <c r="L33" s="120"/>
      <c r="M33" s="127"/>
      <c r="N33" s="78" t="s">
        <v>202</v>
      </c>
      <c r="O33" s="179" t="s">
        <v>226</v>
      </c>
      <c r="P33" s="154" t="s">
        <v>94</v>
      </c>
    </row>
    <row r="34" spans="1:16" ht="33.75" x14ac:dyDescent="0.25">
      <c r="A34" s="90">
        <f t="shared" si="1"/>
        <v>23</v>
      </c>
      <c r="B34" s="91" t="s">
        <v>159</v>
      </c>
      <c r="C34" s="83" t="s">
        <v>91</v>
      </c>
      <c r="D34" s="92" t="s">
        <v>40</v>
      </c>
      <c r="E34" s="210">
        <v>653</v>
      </c>
      <c r="F34" s="93">
        <v>0.20200000000000001</v>
      </c>
      <c r="G34" s="94">
        <f t="shared" si="4"/>
        <v>131.90600000000001</v>
      </c>
      <c r="H34" s="138"/>
      <c r="I34" s="95">
        <f>E34*H34</f>
        <v>0</v>
      </c>
      <c r="J34" s="140"/>
      <c r="K34" s="139"/>
      <c r="L34" s="120"/>
      <c r="M34" s="127"/>
      <c r="N34" s="78" t="s">
        <v>202</v>
      </c>
      <c r="O34" s="179" t="s">
        <v>235</v>
      </c>
      <c r="P34" s="154" t="s">
        <v>215</v>
      </c>
    </row>
    <row r="35" spans="1:16" ht="33.75" x14ac:dyDescent="0.25">
      <c r="A35" s="90">
        <f t="shared" si="1"/>
        <v>24</v>
      </c>
      <c r="B35" s="91" t="s">
        <v>160</v>
      </c>
      <c r="C35" s="83" t="s">
        <v>161</v>
      </c>
      <c r="D35" s="92" t="s">
        <v>40</v>
      </c>
      <c r="E35" s="210">
        <v>15</v>
      </c>
      <c r="F35" s="93">
        <v>0.20199999999999999</v>
      </c>
      <c r="G35" s="94">
        <f t="shared" si="4"/>
        <v>3.03</v>
      </c>
      <c r="H35" s="138"/>
      <c r="I35" s="95">
        <f>E35*H35</f>
        <v>0</v>
      </c>
      <c r="J35" s="140"/>
      <c r="K35" s="139"/>
      <c r="L35" s="120"/>
      <c r="M35" s="127"/>
      <c r="N35" s="78" t="s">
        <v>202</v>
      </c>
      <c r="O35" s="179" t="s">
        <v>235</v>
      </c>
      <c r="P35" s="154" t="s">
        <v>216</v>
      </c>
    </row>
    <row r="36" spans="1:16" ht="22.5" x14ac:dyDescent="0.25">
      <c r="A36" s="90">
        <f t="shared" si="1"/>
        <v>25</v>
      </c>
      <c r="B36" s="91" t="s">
        <v>58</v>
      </c>
      <c r="C36" s="83" t="s">
        <v>59</v>
      </c>
      <c r="D36" s="92" t="s">
        <v>35</v>
      </c>
      <c r="E36" s="210">
        <v>758.77599999999995</v>
      </c>
      <c r="F36" s="93"/>
      <c r="G36" s="94"/>
      <c r="H36" s="138"/>
      <c r="I36" s="95"/>
      <c r="J36" s="138"/>
      <c r="K36" s="139">
        <f>E36*J36</f>
        <v>0</v>
      </c>
      <c r="L36" s="120"/>
      <c r="M36" s="127"/>
      <c r="N36" s="78" t="s">
        <v>201</v>
      </c>
      <c r="O36" s="179" t="s">
        <v>226</v>
      </c>
      <c r="P36" s="154" t="s">
        <v>95</v>
      </c>
    </row>
    <row r="37" spans="1:16" ht="22.5" x14ac:dyDescent="0.25">
      <c r="A37" s="90">
        <f t="shared" si="1"/>
        <v>26</v>
      </c>
      <c r="B37" s="91" t="s">
        <v>60</v>
      </c>
      <c r="C37" s="84" t="s">
        <v>61</v>
      </c>
      <c r="D37" s="92" t="s">
        <v>35</v>
      </c>
      <c r="E37" s="210">
        <v>758.77599999999995</v>
      </c>
      <c r="F37" s="93"/>
      <c r="G37" s="94"/>
      <c r="H37" s="138"/>
      <c r="I37" s="95"/>
      <c r="J37" s="138"/>
      <c r="K37" s="139">
        <f>E37*J37</f>
        <v>0</v>
      </c>
      <c r="L37" s="120"/>
      <c r="M37" s="127"/>
      <c r="N37" s="78" t="s">
        <v>201</v>
      </c>
      <c r="O37" s="179" t="s">
        <v>226</v>
      </c>
      <c r="P37" s="154" t="s">
        <v>206</v>
      </c>
    </row>
    <row r="38" spans="1:16" ht="56.25" x14ac:dyDescent="0.25">
      <c r="A38" s="90">
        <f t="shared" si="1"/>
        <v>27</v>
      </c>
      <c r="B38" s="91" t="s">
        <v>92</v>
      </c>
      <c r="C38" s="84" t="s">
        <v>93</v>
      </c>
      <c r="D38" s="92" t="s">
        <v>37</v>
      </c>
      <c r="E38" s="210">
        <v>885.13499999999999</v>
      </c>
      <c r="F38" s="93"/>
      <c r="G38" s="94"/>
      <c r="H38" s="138"/>
      <c r="I38" s="95"/>
      <c r="J38" s="138"/>
      <c r="K38" s="139">
        <f>E38*J38</f>
        <v>0</v>
      </c>
      <c r="L38" s="120"/>
      <c r="M38" s="127"/>
      <c r="N38" s="78" t="s">
        <v>201</v>
      </c>
      <c r="O38" s="179" t="s">
        <v>236</v>
      </c>
      <c r="P38" s="154" t="s">
        <v>207</v>
      </c>
    </row>
    <row r="39" spans="1:16" ht="56.25" x14ac:dyDescent="0.25">
      <c r="A39" s="90">
        <f t="shared" si="1"/>
        <v>28</v>
      </c>
      <c r="B39" s="91" t="s">
        <v>97</v>
      </c>
      <c r="C39" s="84" t="s">
        <v>98</v>
      </c>
      <c r="D39" s="92" t="s">
        <v>37</v>
      </c>
      <c r="E39" s="210">
        <v>830.2</v>
      </c>
      <c r="F39" s="93"/>
      <c r="G39" s="94"/>
      <c r="H39" s="138"/>
      <c r="I39" s="95"/>
      <c r="J39" s="138"/>
      <c r="K39" s="139">
        <f>E39*J39</f>
        <v>0</v>
      </c>
      <c r="L39" s="120"/>
      <c r="M39" s="127"/>
      <c r="N39" s="78" t="s">
        <v>202</v>
      </c>
      <c r="O39" s="179" t="s">
        <v>236</v>
      </c>
      <c r="P39" s="154" t="s">
        <v>96</v>
      </c>
    </row>
    <row r="40" spans="1:16" ht="22.5" x14ac:dyDescent="0.25">
      <c r="A40" s="90">
        <f t="shared" si="1"/>
        <v>29</v>
      </c>
      <c r="B40" s="91" t="s">
        <v>99</v>
      </c>
      <c r="C40" s="84" t="s">
        <v>168</v>
      </c>
      <c r="D40" s="92" t="s">
        <v>37</v>
      </c>
      <c r="E40" s="210">
        <v>3430.67</v>
      </c>
      <c r="F40" s="93">
        <v>6.4000000000000005E-4</v>
      </c>
      <c r="G40" s="94">
        <f t="shared" ref="G40:G41" si="5">E40*F40</f>
        <v>2.1956288000000002</v>
      </c>
      <c r="H40" s="138"/>
      <c r="I40" s="95"/>
      <c r="J40" s="138"/>
      <c r="K40" s="139">
        <f>E40*J40</f>
        <v>0</v>
      </c>
      <c r="L40" s="120"/>
      <c r="M40" s="127"/>
      <c r="N40" s="78" t="s">
        <v>202</v>
      </c>
      <c r="O40" s="179" t="s">
        <v>226</v>
      </c>
      <c r="P40" s="154" t="s">
        <v>100</v>
      </c>
    </row>
    <row r="41" spans="1:16" ht="14.25" x14ac:dyDescent="0.25">
      <c r="A41" s="90">
        <f t="shared" si="1"/>
        <v>30</v>
      </c>
      <c r="B41" s="91" t="s">
        <v>72</v>
      </c>
      <c r="C41" s="84" t="s">
        <v>165</v>
      </c>
      <c r="D41" s="92" t="s">
        <v>35</v>
      </c>
      <c r="E41" s="210">
        <v>169.578</v>
      </c>
      <c r="F41" s="93">
        <v>1</v>
      </c>
      <c r="G41" s="94">
        <f t="shared" si="5"/>
        <v>169.578</v>
      </c>
      <c r="H41" s="138"/>
      <c r="I41" s="95">
        <f>E41*H41</f>
        <v>0</v>
      </c>
      <c r="J41" s="140"/>
      <c r="K41" s="139"/>
      <c r="L41" s="120"/>
      <c r="M41" s="127"/>
      <c r="N41" s="78" t="s">
        <v>201</v>
      </c>
      <c r="O41" s="179" t="s">
        <v>231</v>
      </c>
      <c r="P41" s="154" t="s">
        <v>101</v>
      </c>
    </row>
    <row r="42" spans="1:16" ht="22.5" x14ac:dyDescent="0.25">
      <c r="A42" s="90">
        <f t="shared" si="1"/>
        <v>31</v>
      </c>
      <c r="B42" s="91" t="s">
        <v>102</v>
      </c>
      <c r="C42" s="84" t="s">
        <v>103</v>
      </c>
      <c r="D42" s="92" t="s">
        <v>35</v>
      </c>
      <c r="E42" s="210">
        <v>18.77</v>
      </c>
      <c r="F42" s="93"/>
      <c r="G42" s="94"/>
      <c r="H42" s="138"/>
      <c r="I42" s="95">
        <f>E42*H42</f>
        <v>0</v>
      </c>
      <c r="J42" s="140"/>
      <c r="K42" s="139"/>
      <c r="L42" s="120"/>
      <c r="M42" s="127"/>
      <c r="N42" s="78" t="s">
        <v>201</v>
      </c>
      <c r="O42" s="179" t="s">
        <v>226</v>
      </c>
      <c r="P42" s="154" t="s">
        <v>104</v>
      </c>
    </row>
    <row r="43" spans="1:16" ht="14.25" x14ac:dyDescent="0.25">
      <c r="A43" s="90">
        <f t="shared" si="1"/>
        <v>32</v>
      </c>
      <c r="B43" s="91" t="s">
        <v>105</v>
      </c>
      <c r="C43" s="84" t="s">
        <v>237</v>
      </c>
      <c r="D43" s="92" t="s">
        <v>38</v>
      </c>
      <c r="E43" s="210">
        <v>1</v>
      </c>
      <c r="F43" s="93">
        <v>1</v>
      </c>
      <c r="G43" s="94">
        <f t="shared" ref="G43:G56" si="6">E43*F43</f>
        <v>1</v>
      </c>
      <c r="H43" s="138"/>
      <c r="I43" s="95">
        <f>E43*H43</f>
        <v>0</v>
      </c>
      <c r="J43" s="140"/>
      <c r="K43" s="139"/>
      <c r="L43" s="120"/>
      <c r="M43" s="127"/>
      <c r="N43" s="78" t="s">
        <v>202</v>
      </c>
      <c r="O43" s="179" t="s">
        <v>238</v>
      </c>
      <c r="P43" s="154" t="s">
        <v>116</v>
      </c>
    </row>
    <row r="44" spans="1:16" ht="56.25" x14ac:dyDescent="0.25">
      <c r="A44" s="90">
        <f t="shared" si="1"/>
        <v>33</v>
      </c>
      <c r="B44" s="91" t="s">
        <v>106</v>
      </c>
      <c r="C44" s="84" t="s">
        <v>107</v>
      </c>
      <c r="D44" s="92" t="s">
        <v>37</v>
      </c>
      <c r="E44" s="210">
        <v>43.753</v>
      </c>
      <c r="F44" s="93">
        <v>0.18517</v>
      </c>
      <c r="G44" s="94">
        <f t="shared" si="6"/>
        <v>8.1017430099999999</v>
      </c>
      <c r="H44" s="138"/>
      <c r="I44" s="95"/>
      <c r="J44" s="138"/>
      <c r="K44" s="139">
        <f>E44*J44</f>
        <v>0</v>
      </c>
      <c r="L44" s="120"/>
      <c r="M44" s="127"/>
      <c r="N44" s="78" t="s">
        <v>201</v>
      </c>
      <c r="O44" s="179" t="s">
        <v>239</v>
      </c>
      <c r="P44" s="154" t="s">
        <v>52</v>
      </c>
    </row>
    <row r="45" spans="1:16" ht="22.5" x14ac:dyDescent="0.25">
      <c r="A45" s="90">
        <f t="shared" si="1"/>
        <v>34</v>
      </c>
      <c r="B45" s="91" t="s">
        <v>108</v>
      </c>
      <c r="C45" s="84" t="s">
        <v>109</v>
      </c>
      <c r="D45" s="92" t="s">
        <v>37</v>
      </c>
      <c r="E45" s="210">
        <v>1715.335</v>
      </c>
      <c r="F45" s="93">
        <v>1.3999999999999999E-4</v>
      </c>
      <c r="G45" s="94">
        <f t="shared" si="6"/>
        <v>0.2401469</v>
      </c>
      <c r="H45" s="138"/>
      <c r="I45" s="95"/>
      <c r="J45" s="138"/>
      <c r="K45" s="139">
        <f>E45*J45</f>
        <v>0</v>
      </c>
      <c r="L45" s="120"/>
      <c r="M45" s="127"/>
      <c r="N45" s="78" t="s">
        <v>202</v>
      </c>
      <c r="O45" s="179" t="s">
        <v>226</v>
      </c>
      <c r="P45" s="154" t="s">
        <v>110</v>
      </c>
    </row>
    <row r="46" spans="1:16" ht="22.5" x14ac:dyDescent="0.25">
      <c r="A46" s="90">
        <f t="shared" si="1"/>
        <v>35</v>
      </c>
      <c r="B46" s="91" t="s">
        <v>169</v>
      </c>
      <c r="C46" s="84" t="s">
        <v>170</v>
      </c>
      <c r="D46" s="92" t="s">
        <v>37</v>
      </c>
      <c r="E46" s="210">
        <v>1715.335</v>
      </c>
      <c r="F46" s="93">
        <v>7.9867780929089664E-5</v>
      </c>
      <c r="G46" s="94">
        <f t="shared" si="6"/>
        <v>0.13700000000000001</v>
      </c>
      <c r="H46" s="138"/>
      <c r="I46" s="95"/>
      <c r="J46" s="138"/>
      <c r="K46" s="139">
        <f>E46*J46</f>
        <v>0</v>
      </c>
      <c r="L46" s="120"/>
      <c r="M46" s="127"/>
      <c r="N46" s="78" t="s">
        <v>201</v>
      </c>
      <c r="O46" s="179" t="s">
        <v>226</v>
      </c>
      <c r="P46" s="154" t="s">
        <v>110</v>
      </c>
    </row>
    <row r="47" spans="1:16" ht="22.5" x14ac:dyDescent="0.25">
      <c r="A47" s="90">
        <f t="shared" si="1"/>
        <v>36</v>
      </c>
      <c r="B47" s="91" t="s">
        <v>111</v>
      </c>
      <c r="C47" s="84" t="s">
        <v>112</v>
      </c>
      <c r="D47" s="92" t="s">
        <v>40</v>
      </c>
      <c r="E47" s="210">
        <v>66</v>
      </c>
      <c r="F47" s="93">
        <v>1.3636363636363634E-4</v>
      </c>
      <c r="G47" s="94">
        <f t="shared" si="6"/>
        <v>8.9999999999999993E-3</v>
      </c>
      <c r="H47" s="138"/>
      <c r="I47" s="95"/>
      <c r="J47" s="138"/>
      <c r="K47" s="139">
        <f>E47*J47</f>
        <v>0</v>
      </c>
      <c r="L47" s="120"/>
      <c r="M47" s="127"/>
      <c r="N47" s="78" t="s">
        <v>201</v>
      </c>
      <c r="O47" s="179" t="s">
        <v>226</v>
      </c>
      <c r="P47" s="154" t="s">
        <v>171</v>
      </c>
    </row>
    <row r="48" spans="1:16" ht="33.75" x14ac:dyDescent="0.25">
      <c r="A48" s="90">
        <f t="shared" si="1"/>
        <v>37</v>
      </c>
      <c r="B48" s="91" t="s">
        <v>113</v>
      </c>
      <c r="C48" s="84" t="s">
        <v>114</v>
      </c>
      <c r="D48" s="92" t="s">
        <v>40</v>
      </c>
      <c r="E48" s="210">
        <v>47</v>
      </c>
      <c r="F48" s="93">
        <v>2.7710000000000002E-2</v>
      </c>
      <c r="G48" s="94">
        <f t="shared" si="6"/>
        <v>1.30237</v>
      </c>
      <c r="H48" s="138"/>
      <c r="I48" s="95"/>
      <c r="J48" s="138"/>
      <c r="K48" s="139">
        <f>E48*J48</f>
        <v>0</v>
      </c>
      <c r="L48" s="120"/>
      <c r="M48" s="127"/>
      <c r="N48" s="78" t="s">
        <v>201</v>
      </c>
      <c r="O48" s="179" t="s">
        <v>240</v>
      </c>
      <c r="P48" s="154" t="s">
        <v>115</v>
      </c>
    </row>
    <row r="49" spans="1:16" ht="14.25" x14ac:dyDescent="0.25">
      <c r="A49" s="90">
        <f t="shared" si="1"/>
        <v>38</v>
      </c>
      <c r="B49" s="91">
        <v>608118600</v>
      </c>
      <c r="C49" s="83" t="s">
        <v>117</v>
      </c>
      <c r="D49" s="92" t="s">
        <v>40</v>
      </c>
      <c r="E49" s="210">
        <v>36</v>
      </c>
      <c r="F49" s="93">
        <v>7.8E-2</v>
      </c>
      <c r="G49" s="94">
        <f t="shared" si="6"/>
        <v>2.8079999999999998</v>
      </c>
      <c r="H49" s="138"/>
      <c r="I49" s="95">
        <f>E49*H49</f>
        <v>0</v>
      </c>
      <c r="J49" s="140"/>
      <c r="K49" s="139"/>
      <c r="L49" s="120"/>
      <c r="M49" s="127"/>
      <c r="N49" s="78" t="s">
        <v>201</v>
      </c>
      <c r="O49" s="179" t="s">
        <v>231</v>
      </c>
      <c r="P49" s="154" t="s">
        <v>134</v>
      </c>
    </row>
    <row r="50" spans="1:16" ht="14.25" x14ac:dyDescent="0.25">
      <c r="A50" s="90">
        <f t="shared" si="1"/>
        <v>39</v>
      </c>
      <c r="B50" s="91" t="s">
        <v>118</v>
      </c>
      <c r="C50" s="83" t="s">
        <v>119</v>
      </c>
      <c r="D50" s="92" t="s">
        <v>40</v>
      </c>
      <c r="E50" s="210">
        <v>2</v>
      </c>
      <c r="F50" s="93">
        <v>7.8E-2</v>
      </c>
      <c r="G50" s="94">
        <f t="shared" si="6"/>
        <v>0.156</v>
      </c>
      <c r="H50" s="138"/>
      <c r="I50" s="95">
        <f>E50*H50</f>
        <v>0</v>
      </c>
      <c r="J50" s="140"/>
      <c r="K50" s="139"/>
      <c r="L50" s="120"/>
      <c r="M50" s="127"/>
      <c r="N50" s="78" t="s">
        <v>202</v>
      </c>
      <c r="O50" s="179" t="s">
        <v>231</v>
      </c>
      <c r="P50" s="154" t="s">
        <v>134</v>
      </c>
    </row>
    <row r="51" spans="1:16" ht="14.25" x14ac:dyDescent="0.25">
      <c r="A51" s="90">
        <f t="shared" si="1"/>
        <v>40</v>
      </c>
      <c r="B51" s="91" t="s">
        <v>120</v>
      </c>
      <c r="C51" s="83" t="s">
        <v>121</v>
      </c>
      <c r="D51" s="92" t="s">
        <v>40</v>
      </c>
      <c r="E51" s="210">
        <v>3</v>
      </c>
      <c r="F51" s="93">
        <v>7.8E-2</v>
      </c>
      <c r="G51" s="94">
        <f t="shared" si="6"/>
        <v>0.23399999999999999</v>
      </c>
      <c r="H51" s="138"/>
      <c r="I51" s="95">
        <f>E51*H51</f>
        <v>0</v>
      </c>
      <c r="J51" s="140"/>
      <c r="K51" s="139"/>
      <c r="L51" s="120"/>
      <c r="M51" s="127"/>
      <c r="N51" s="78" t="s">
        <v>202</v>
      </c>
      <c r="O51" s="179" t="s">
        <v>231</v>
      </c>
      <c r="P51" s="154" t="s">
        <v>134</v>
      </c>
    </row>
    <row r="52" spans="1:16" ht="22.5" x14ac:dyDescent="0.25">
      <c r="A52" s="90">
        <f t="shared" si="1"/>
        <v>41</v>
      </c>
      <c r="B52" s="91" t="s">
        <v>122</v>
      </c>
      <c r="C52" s="83" t="s">
        <v>123</v>
      </c>
      <c r="D52" s="92" t="s">
        <v>39</v>
      </c>
      <c r="E52" s="210">
        <v>1.073</v>
      </c>
      <c r="F52" s="93">
        <v>0.61</v>
      </c>
      <c r="G52" s="94">
        <f t="shared" si="6"/>
        <v>0.65452999999999995</v>
      </c>
      <c r="H52" s="138"/>
      <c r="I52" s="95">
        <f>E52*H52</f>
        <v>0</v>
      </c>
      <c r="J52" s="140"/>
      <c r="K52" s="139"/>
      <c r="L52" s="120"/>
      <c r="M52" s="127"/>
      <c r="N52" s="78" t="s">
        <v>202</v>
      </c>
      <c r="O52" s="179" t="s">
        <v>231</v>
      </c>
      <c r="P52" s="154" t="s">
        <v>124</v>
      </c>
    </row>
    <row r="53" spans="1:16" ht="22.5" x14ac:dyDescent="0.25">
      <c r="A53" s="90">
        <f t="shared" si="1"/>
        <v>42</v>
      </c>
      <c r="B53" s="91" t="s">
        <v>125</v>
      </c>
      <c r="C53" s="83" t="s">
        <v>126</v>
      </c>
      <c r="D53" s="92" t="s">
        <v>40</v>
      </c>
      <c r="E53" s="210">
        <v>7</v>
      </c>
      <c r="F53" s="93">
        <v>2.7710000000000002E-2</v>
      </c>
      <c r="G53" s="94">
        <f t="shared" si="6"/>
        <v>0.19397</v>
      </c>
      <c r="H53" s="138"/>
      <c r="I53" s="95"/>
      <c r="J53" s="138"/>
      <c r="K53" s="139">
        <f>E53*J53</f>
        <v>0</v>
      </c>
      <c r="L53" s="120"/>
      <c r="M53" s="127"/>
      <c r="N53" s="78" t="s">
        <v>202</v>
      </c>
      <c r="O53" s="179" t="s">
        <v>241</v>
      </c>
      <c r="P53" s="154" t="s">
        <v>135</v>
      </c>
    </row>
    <row r="54" spans="1:16" ht="14.25" x14ac:dyDescent="0.25">
      <c r="A54" s="90">
        <f t="shared" si="1"/>
        <v>43</v>
      </c>
      <c r="B54" s="91" t="s">
        <v>118</v>
      </c>
      <c r="C54" s="83" t="s">
        <v>119</v>
      </c>
      <c r="D54" s="92" t="s">
        <v>40</v>
      </c>
      <c r="E54" s="210">
        <v>4</v>
      </c>
      <c r="F54" s="93">
        <v>7.8E-2</v>
      </c>
      <c r="G54" s="94">
        <f t="shared" si="6"/>
        <v>0.312</v>
      </c>
      <c r="H54" s="138"/>
      <c r="I54" s="95">
        <f>E54*H54</f>
        <v>0</v>
      </c>
      <c r="J54" s="138"/>
      <c r="K54" s="139"/>
      <c r="L54" s="120"/>
      <c r="M54" s="127"/>
      <c r="N54" s="78" t="s">
        <v>202</v>
      </c>
      <c r="O54" s="179" t="s">
        <v>231</v>
      </c>
      <c r="P54" s="154" t="s">
        <v>134</v>
      </c>
    </row>
    <row r="55" spans="1:16" ht="14.25" x14ac:dyDescent="0.25">
      <c r="A55" s="90">
        <f t="shared" si="1"/>
        <v>44</v>
      </c>
      <c r="B55" s="91" t="s">
        <v>120</v>
      </c>
      <c r="C55" s="84" t="s">
        <v>121</v>
      </c>
      <c r="D55" s="92" t="s">
        <v>40</v>
      </c>
      <c r="E55" s="210">
        <v>3</v>
      </c>
      <c r="F55" s="93">
        <v>7.8E-2</v>
      </c>
      <c r="G55" s="94">
        <f t="shared" si="6"/>
        <v>0.23399999999999999</v>
      </c>
      <c r="H55" s="138"/>
      <c r="I55" s="95">
        <f>E55*H55</f>
        <v>0</v>
      </c>
      <c r="J55" s="138"/>
      <c r="K55" s="139"/>
      <c r="L55" s="120"/>
      <c r="M55" s="127"/>
      <c r="N55" s="78" t="s">
        <v>202</v>
      </c>
      <c r="O55" s="179" t="s">
        <v>231</v>
      </c>
      <c r="P55" s="154" t="s">
        <v>134</v>
      </c>
    </row>
    <row r="56" spans="1:16" ht="22.5" x14ac:dyDescent="0.25">
      <c r="A56" s="90">
        <f t="shared" si="1"/>
        <v>45</v>
      </c>
      <c r="B56" s="91" t="s">
        <v>127</v>
      </c>
      <c r="C56" s="84" t="s">
        <v>128</v>
      </c>
      <c r="D56" s="92" t="s">
        <v>40</v>
      </c>
      <c r="E56" s="210">
        <v>136</v>
      </c>
      <c r="F56" s="93">
        <v>4.5449999999999997E-2</v>
      </c>
      <c r="G56" s="94">
        <f t="shared" si="6"/>
        <v>6.1811999999999996</v>
      </c>
      <c r="H56" s="138"/>
      <c r="I56" s="95"/>
      <c r="J56" s="138"/>
      <c r="K56" s="139">
        <f>E56*J56</f>
        <v>0</v>
      </c>
      <c r="L56" s="120"/>
      <c r="M56" s="127"/>
      <c r="N56" s="78" t="s">
        <v>202</v>
      </c>
      <c r="O56" s="179" t="s">
        <v>242</v>
      </c>
      <c r="P56" s="154" t="s">
        <v>134</v>
      </c>
    </row>
    <row r="57" spans="1:16" ht="14.25" x14ac:dyDescent="0.25">
      <c r="A57" s="90">
        <f t="shared" si="1"/>
        <v>46</v>
      </c>
      <c r="B57" s="91" t="s">
        <v>221</v>
      </c>
      <c r="C57" s="84" t="s">
        <v>222</v>
      </c>
      <c r="D57" s="92" t="s">
        <v>37</v>
      </c>
      <c r="E57" s="210">
        <f>2*(E38+E39)</f>
        <v>3430.67</v>
      </c>
      <c r="F57" s="93"/>
      <c r="G57" s="94"/>
      <c r="H57" s="138"/>
      <c r="I57" s="95"/>
      <c r="J57" s="138"/>
      <c r="K57" s="139">
        <f>E57*J57</f>
        <v>0</v>
      </c>
      <c r="L57" s="120"/>
      <c r="M57" s="127"/>
      <c r="N57" s="78" t="s">
        <v>201</v>
      </c>
      <c r="O57" s="179" t="s">
        <v>245</v>
      </c>
      <c r="P57" s="154" t="s">
        <v>136</v>
      </c>
    </row>
    <row r="58" spans="1:16" ht="22.5" x14ac:dyDescent="0.25">
      <c r="A58" s="90">
        <f t="shared" si="1"/>
        <v>47</v>
      </c>
      <c r="B58" s="91" t="s">
        <v>129</v>
      </c>
      <c r="C58" s="84" t="s">
        <v>130</v>
      </c>
      <c r="D58" s="92" t="s">
        <v>37</v>
      </c>
      <c r="E58" s="210">
        <v>27.138000000000002</v>
      </c>
      <c r="F58" s="93"/>
      <c r="G58" s="94"/>
      <c r="H58" s="138"/>
      <c r="I58" s="95"/>
      <c r="J58" s="138"/>
      <c r="K58" s="139">
        <f>E58*J58</f>
        <v>0</v>
      </c>
      <c r="L58" s="120"/>
      <c r="M58" s="127"/>
      <c r="N58" s="78" t="s">
        <v>201</v>
      </c>
      <c r="O58" s="179" t="s">
        <v>246</v>
      </c>
      <c r="P58" s="154" t="s">
        <v>136</v>
      </c>
    </row>
    <row r="59" spans="1:16" s="89" customFormat="1" ht="14.25" x14ac:dyDescent="0.25">
      <c r="A59" s="90">
        <f t="shared" si="1"/>
        <v>48</v>
      </c>
      <c r="B59" s="91" t="s">
        <v>217</v>
      </c>
      <c r="C59" s="84" t="s">
        <v>218</v>
      </c>
      <c r="D59" s="92" t="s">
        <v>37</v>
      </c>
      <c r="E59" s="210">
        <f>E38+E39</f>
        <v>1715.335</v>
      </c>
      <c r="F59" s="93"/>
      <c r="G59" s="94"/>
      <c r="H59" s="138"/>
      <c r="I59" s="95"/>
      <c r="J59" s="138"/>
      <c r="K59" s="139">
        <f>E59*J59</f>
        <v>0</v>
      </c>
      <c r="L59" s="120"/>
      <c r="M59" s="127"/>
      <c r="N59" s="78" t="s">
        <v>202</v>
      </c>
      <c r="O59" s="179" t="s">
        <v>243</v>
      </c>
      <c r="P59" s="154" t="s">
        <v>136</v>
      </c>
    </row>
    <row r="60" spans="1:16" ht="14.25" x14ac:dyDescent="0.25">
      <c r="A60" s="90">
        <f>A59+1</f>
        <v>49</v>
      </c>
      <c r="B60" s="91" t="s">
        <v>131</v>
      </c>
      <c r="C60" s="84" t="s">
        <v>244</v>
      </c>
      <c r="D60" s="92" t="s">
        <v>37</v>
      </c>
      <c r="E60" s="210">
        <v>60</v>
      </c>
      <c r="F60" s="93"/>
      <c r="G60" s="94"/>
      <c r="H60" s="138"/>
      <c r="I60" s="95"/>
      <c r="J60" s="138"/>
      <c r="K60" s="139">
        <f>E60*J60</f>
        <v>0</v>
      </c>
      <c r="L60" s="120"/>
      <c r="M60" s="127"/>
      <c r="N60" s="78" t="s">
        <v>201</v>
      </c>
      <c r="O60" s="179" t="s">
        <v>245</v>
      </c>
      <c r="P60" s="154" t="s">
        <v>137</v>
      </c>
    </row>
    <row r="61" spans="1:16" ht="14.25" customHeight="1" x14ac:dyDescent="0.25">
      <c r="A61" s="90"/>
      <c r="B61" s="91"/>
      <c r="C61" s="83"/>
      <c r="D61" s="92"/>
      <c r="E61" s="210"/>
      <c r="F61" s="93"/>
      <c r="G61" s="94"/>
      <c r="H61" s="142"/>
      <c r="I61" s="95"/>
      <c r="J61" s="142"/>
      <c r="K61" s="139"/>
      <c r="L61" s="120"/>
      <c r="M61" s="127"/>
      <c r="N61" s="78"/>
      <c r="O61" s="179"/>
      <c r="P61" s="154"/>
    </row>
    <row r="62" spans="1:16" ht="14.25" x14ac:dyDescent="0.25">
      <c r="A62" s="3" t="s">
        <v>28</v>
      </c>
      <c r="B62" s="80" t="s">
        <v>44</v>
      </c>
      <c r="C62" s="85" t="str">
        <f>C11</f>
        <v>Komunikace</v>
      </c>
      <c r="D62" s="1"/>
      <c r="E62" s="214"/>
      <c r="F62" s="63"/>
      <c r="G62" s="75">
        <f>SUM(G12:G61)</f>
        <v>6351.7555278509144</v>
      </c>
      <c r="H62" s="65"/>
      <c r="I62" s="75">
        <f>SUM(I12:I61)</f>
        <v>0</v>
      </c>
      <c r="J62" s="67"/>
      <c r="K62" s="143">
        <f>SUM(K12:K61)</f>
        <v>0</v>
      </c>
      <c r="L62" s="122"/>
      <c r="M62" s="113"/>
      <c r="N62" s="100"/>
      <c r="O62" s="180"/>
      <c r="P62" s="178"/>
    </row>
    <row r="63" spans="1:16" ht="14.25" hidden="1" x14ac:dyDescent="0.25">
      <c r="A63" s="4" t="s">
        <v>27</v>
      </c>
      <c r="B63" s="79" t="s">
        <v>29</v>
      </c>
      <c r="C63" s="82" t="s">
        <v>30</v>
      </c>
      <c r="D63" s="2"/>
      <c r="E63" s="209"/>
      <c r="F63" s="59"/>
      <c r="G63" s="60"/>
      <c r="H63" s="61"/>
      <c r="I63" s="62"/>
      <c r="J63" s="61"/>
      <c r="K63" s="137"/>
      <c r="L63" s="123"/>
      <c r="M63" s="129"/>
      <c r="N63" s="78"/>
      <c r="O63" s="179"/>
      <c r="P63" s="154"/>
    </row>
    <row r="64" spans="1:16" ht="14.25" hidden="1" x14ac:dyDescent="0.25">
      <c r="A64" s="90" t="e">
        <f>#REF!+1</f>
        <v>#REF!</v>
      </c>
      <c r="B64" s="91"/>
      <c r="C64" s="101"/>
      <c r="D64" s="92"/>
      <c r="E64" s="215"/>
      <c r="F64" s="92"/>
      <c r="G64" s="102">
        <f>E64*F64</f>
        <v>0</v>
      </c>
      <c r="H64" s="140"/>
      <c r="I64" s="103">
        <f>E64*H64</f>
        <v>0</v>
      </c>
      <c r="J64" s="140"/>
      <c r="K64" s="144">
        <f>E64*J64</f>
        <v>0</v>
      </c>
      <c r="L64" s="124"/>
      <c r="M64" s="130"/>
      <c r="N64" s="78"/>
      <c r="O64" s="179"/>
      <c r="P64" s="154"/>
    </row>
    <row r="65" spans="1:16" ht="14.25" hidden="1" x14ac:dyDescent="0.25">
      <c r="A65" s="90" t="e">
        <f>A64+1</f>
        <v>#REF!</v>
      </c>
      <c r="B65" s="91"/>
      <c r="C65" s="101"/>
      <c r="D65" s="92"/>
      <c r="E65" s="215"/>
      <c r="F65" s="92"/>
      <c r="G65" s="102">
        <f>E65*F65</f>
        <v>0</v>
      </c>
      <c r="H65" s="140"/>
      <c r="I65" s="103">
        <f>E65*H65</f>
        <v>0</v>
      </c>
      <c r="J65" s="140"/>
      <c r="K65" s="144">
        <f>E65*J65</f>
        <v>0</v>
      </c>
      <c r="L65" s="124"/>
      <c r="M65" s="130"/>
      <c r="N65" s="78"/>
      <c r="O65" s="179"/>
      <c r="P65" s="154"/>
    </row>
    <row r="66" spans="1:16" ht="14.25" hidden="1" x14ac:dyDescent="0.25">
      <c r="A66" s="90"/>
      <c r="B66" s="91"/>
      <c r="C66" s="101"/>
      <c r="D66" s="92"/>
      <c r="E66" s="215"/>
      <c r="F66" s="92"/>
      <c r="G66" s="102"/>
      <c r="H66" s="140"/>
      <c r="I66" s="104"/>
      <c r="J66" s="140"/>
      <c r="K66" s="144"/>
      <c r="L66" s="124"/>
      <c r="M66" s="130"/>
      <c r="N66" s="78"/>
      <c r="O66" s="179"/>
      <c r="P66" s="154"/>
    </row>
    <row r="67" spans="1:16" ht="14.25" hidden="1" x14ac:dyDescent="0.25">
      <c r="A67" s="3" t="s">
        <v>28</v>
      </c>
      <c r="B67" s="80" t="s">
        <v>31</v>
      </c>
      <c r="C67" s="85" t="str">
        <f>C63</f>
        <v>Základy</v>
      </c>
      <c r="D67" s="1"/>
      <c r="E67" s="214"/>
      <c r="F67" s="63"/>
      <c r="G67" s="68">
        <f>SUM(G64:G65)</f>
        <v>0</v>
      </c>
      <c r="H67" s="65"/>
      <c r="I67" s="66">
        <f>SUM(I64:I65)</f>
        <v>0</v>
      </c>
      <c r="J67" s="67"/>
      <c r="K67" s="143">
        <f>SUM(K64:K65)</f>
        <v>0</v>
      </c>
      <c r="L67" s="125"/>
      <c r="M67" s="131"/>
      <c r="N67" s="78"/>
      <c r="O67" s="179"/>
      <c r="P67" s="154"/>
    </row>
    <row r="68" spans="1:16" ht="14.25" x14ac:dyDescent="0.25">
      <c r="A68" s="4" t="s">
        <v>27</v>
      </c>
      <c r="B68" s="81">
        <v>9</v>
      </c>
      <c r="C68" s="82" t="s">
        <v>138</v>
      </c>
      <c r="D68" s="2"/>
      <c r="E68" s="209"/>
      <c r="F68" s="59"/>
      <c r="G68" s="60"/>
      <c r="H68" s="61"/>
      <c r="I68" s="62"/>
      <c r="J68" s="61"/>
      <c r="K68" s="137"/>
      <c r="L68" s="123"/>
      <c r="M68" s="129"/>
      <c r="N68" s="78"/>
      <c r="O68" s="179"/>
      <c r="P68" s="154"/>
    </row>
    <row r="69" spans="1:16" ht="45" x14ac:dyDescent="0.25">
      <c r="A69" s="90">
        <f>A60+1</f>
        <v>50</v>
      </c>
      <c r="B69" s="86">
        <v>922561125</v>
      </c>
      <c r="C69" s="87" t="s">
        <v>181</v>
      </c>
      <c r="D69" s="88" t="s">
        <v>36</v>
      </c>
      <c r="E69" s="213">
        <v>1428</v>
      </c>
      <c r="F69" s="96">
        <v>9.4500000000000001E-2</v>
      </c>
      <c r="G69" s="105">
        <f>E69*F69</f>
        <v>134.946</v>
      </c>
      <c r="H69" s="99"/>
      <c r="I69" s="98"/>
      <c r="J69" s="99"/>
      <c r="K69" s="141">
        <f t="shared" ref="K69:K79" si="7">E69*J69</f>
        <v>0</v>
      </c>
      <c r="L69" s="121"/>
      <c r="M69" s="128"/>
      <c r="N69" s="78" t="s">
        <v>201</v>
      </c>
      <c r="O69" s="197" t="s">
        <v>261</v>
      </c>
      <c r="P69" s="154" t="s">
        <v>212</v>
      </c>
    </row>
    <row r="70" spans="1:16" ht="22.5" x14ac:dyDescent="0.25">
      <c r="A70" s="90">
        <f>A69+1</f>
        <v>51</v>
      </c>
      <c r="B70" s="91" t="s">
        <v>172</v>
      </c>
      <c r="C70" s="84" t="s">
        <v>263</v>
      </c>
      <c r="D70" s="92" t="s">
        <v>40</v>
      </c>
      <c r="E70" s="210">
        <v>35</v>
      </c>
      <c r="F70" s="93">
        <v>0.33391428571428572</v>
      </c>
      <c r="G70" s="94">
        <f>E70*F70</f>
        <v>11.686999999999999</v>
      </c>
      <c r="H70" s="99"/>
      <c r="I70" s="95"/>
      <c r="J70" s="138"/>
      <c r="K70" s="139">
        <f t="shared" si="7"/>
        <v>0</v>
      </c>
      <c r="L70" s="120"/>
      <c r="M70" s="127"/>
      <c r="N70" s="78" t="s">
        <v>202</v>
      </c>
      <c r="O70" s="179" t="s">
        <v>247</v>
      </c>
      <c r="P70" s="154" t="s">
        <v>134</v>
      </c>
    </row>
    <row r="71" spans="1:16" ht="22.5" x14ac:dyDescent="0.25">
      <c r="A71" s="90">
        <f t="shared" ref="A71:A75" si="8">A70+1</f>
        <v>52</v>
      </c>
      <c r="B71" s="91" t="s">
        <v>173</v>
      </c>
      <c r="C71" s="84" t="s">
        <v>262</v>
      </c>
      <c r="D71" s="92" t="s">
        <v>40</v>
      </c>
      <c r="E71" s="210">
        <v>3</v>
      </c>
      <c r="F71" s="93">
        <v>0.33400000000000002</v>
      </c>
      <c r="G71" s="94">
        <f t="shared" ref="G71:G73" si="9">E71*F71</f>
        <v>1.002</v>
      </c>
      <c r="H71" s="99"/>
      <c r="I71" s="95"/>
      <c r="J71" s="138"/>
      <c r="K71" s="139">
        <f t="shared" si="7"/>
        <v>0</v>
      </c>
      <c r="L71" s="120"/>
      <c r="M71" s="127"/>
      <c r="N71" s="78" t="s">
        <v>202</v>
      </c>
      <c r="O71" s="179" t="s">
        <v>247</v>
      </c>
      <c r="P71" s="154" t="s">
        <v>134</v>
      </c>
    </row>
    <row r="72" spans="1:16" ht="22.5" x14ac:dyDescent="0.25">
      <c r="A72" s="90">
        <f t="shared" si="8"/>
        <v>53</v>
      </c>
      <c r="B72" s="91">
        <v>275313611</v>
      </c>
      <c r="C72" s="84" t="s">
        <v>174</v>
      </c>
      <c r="D72" s="92" t="s">
        <v>39</v>
      </c>
      <c r="E72" s="210">
        <v>16.545000000000002</v>
      </c>
      <c r="F72" s="93">
        <v>2.2563312178906014</v>
      </c>
      <c r="G72" s="94">
        <v>6</v>
      </c>
      <c r="H72" s="99"/>
      <c r="I72" s="95"/>
      <c r="J72" s="138"/>
      <c r="K72" s="139">
        <f t="shared" si="7"/>
        <v>0</v>
      </c>
      <c r="L72" s="120"/>
      <c r="M72" s="127"/>
      <c r="N72" s="78" t="s">
        <v>201</v>
      </c>
      <c r="O72" s="179" t="s">
        <v>248</v>
      </c>
      <c r="P72" s="154" t="s">
        <v>175</v>
      </c>
    </row>
    <row r="73" spans="1:16" ht="22.5" x14ac:dyDescent="0.25">
      <c r="A73" s="90">
        <f t="shared" si="8"/>
        <v>54</v>
      </c>
      <c r="B73" s="91" t="s">
        <v>132</v>
      </c>
      <c r="C73" s="83" t="s">
        <v>133</v>
      </c>
      <c r="D73" s="92" t="s">
        <v>40</v>
      </c>
      <c r="E73" s="211">
        <v>1</v>
      </c>
      <c r="F73" s="93">
        <v>4.6719999999999998E-2</v>
      </c>
      <c r="G73" s="94">
        <f t="shared" si="9"/>
        <v>4.6719999999999998E-2</v>
      </c>
      <c r="H73" s="99"/>
      <c r="I73" s="95"/>
      <c r="J73" s="138"/>
      <c r="K73" s="139">
        <f t="shared" si="7"/>
        <v>0</v>
      </c>
      <c r="L73" s="120"/>
      <c r="M73" s="127"/>
      <c r="N73" s="78" t="s">
        <v>201</v>
      </c>
      <c r="O73" s="179" t="s">
        <v>260</v>
      </c>
      <c r="P73" s="154" t="s">
        <v>134</v>
      </c>
    </row>
    <row r="74" spans="1:16" ht="56.25" x14ac:dyDescent="0.25">
      <c r="A74" s="90">
        <f t="shared" si="8"/>
        <v>55</v>
      </c>
      <c r="B74" s="91" t="s">
        <v>142</v>
      </c>
      <c r="C74" s="84" t="s">
        <v>143</v>
      </c>
      <c r="D74" s="92" t="s">
        <v>35</v>
      </c>
      <c r="E74" s="211">
        <v>578.654</v>
      </c>
      <c r="F74" s="93"/>
      <c r="G74" s="94"/>
      <c r="H74" s="138"/>
      <c r="I74" s="95"/>
      <c r="J74" s="138"/>
      <c r="K74" s="139">
        <f t="shared" si="7"/>
        <v>0</v>
      </c>
      <c r="L74" s="120"/>
      <c r="M74" s="127"/>
      <c r="N74" s="78" t="s">
        <v>201</v>
      </c>
      <c r="O74" s="179" t="s">
        <v>249</v>
      </c>
      <c r="P74" s="154" t="s">
        <v>182</v>
      </c>
    </row>
    <row r="75" spans="1:16" ht="48" customHeight="1" x14ac:dyDescent="0.25">
      <c r="A75" s="90">
        <f t="shared" si="8"/>
        <v>56</v>
      </c>
      <c r="B75" s="91" t="s">
        <v>144</v>
      </c>
      <c r="C75" s="84" t="s">
        <v>145</v>
      </c>
      <c r="D75" s="92" t="s">
        <v>35</v>
      </c>
      <c r="E75" s="211">
        <v>637.90800000000002</v>
      </c>
      <c r="F75" s="93"/>
      <c r="G75" s="94"/>
      <c r="H75" s="138"/>
      <c r="I75" s="95"/>
      <c r="J75" s="138"/>
      <c r="K75" s="139">
        <f t="shared" si="7"/>
        <v>0</v>
      </c>
      <c r="L75" s="120"/>
      <c r="M75" s="127"/>
      <c r="N75" s="78" t="s">
        <v>201</v>
      </c>
      <c r="O75" s="179" t="s">
        <v>250</v>
      </c>
      <c r="P75" s="154" t="s">
        <v>203</v>
      </c>
    </row>
    <row r="76" spans="1:16" ht="45" x14ac:dyDescent="0.25">
      <c r="A76" s="90">
        <f t="shared" ref="A76:A79" si="10">A75+1</f>
        <v>57</v>
      </c>
      <c r="B76" s="91" t="s">
        <v>148</v>
      </c>
      <c r="C76" s="84" t="s">
        <v>149</v>
      </c>
      <c r="D76" s="92" t="s">
        <v>35</v>
      </c>
      <c r="E76" s="211">
        <v>4646.1980000000003</v>
      </c>
      <c r="F76" s="93"/>
      <c r="G76" s="94"/>
      <c r="H76" s="138"/>
      <c r="I76" s="95"/>
      <c r="J76" s="138"/>
      <c r="K76" s="139">
        <f t="shared" si="7"/>
        <v>0</v>
      </c>
      <c r="L76" s="120"/>
      <c r="M76" s="127"/>
      <c r="N76" s="78" t="s">
        <v>201</v>
      </c>
      <c r="O76" s="179" t="s">
        <v>251</v>
      </c>
      <c r="P76" s="154" t="s">
        <v>183</v>
      </c>
    </row>
    <row r="77" spans="1:16" ht="45" x14ac:dyDescent="0.25">
      <c r="A77" s="90">
        <f t="shared" si="10"/>
        <v>58</v>
      </c>
      <c r="B77" s="91" t="s">
        <v>150</v>
      </c>
      <c r="C77" s="84" t="s">
        <v>151</v>
      </c>
      <c r="D77" s="92" t="s">
        <v>35</v>
      </c>
      <c r="E77" s="211">
        <v>151957.60800000001</v>
      </c>
      <c r="F77" s="93"/>
      <c r="G77" s="94"/>
      <c r="H77" s="138"/>
      <c r="I77" s="95"/>
      <c r="J77" s="138"/>
      <c r="K77" s="139">
        <f t="shared" si="7"/>
        <v>0</v>
      </c>
      <c r="L77" s="120"/>
      <c r="M77" s="127"/>
      <c r="N77" s="78" t="s">
        <v>201</v>
      </c>
      <c r="O77" s="179" t="s">
        <v>251</v>
      </c>
      <c r="P77" s="154" t="s">
        <v>209</v>
      </c>
    </row>
    <row r="78" spans="1:16" ht="33.75" x14ac:dyDescent="0.25">
      <c r="A78" s="90">
        <f t="shared" si="10"/>
        <v>59</v>
      </c>
      <c r="B78" s="91" t="s">
        <v>140</v>
      </c>
      <c r="C78" s="84" t="s">
        <v>141</v>
      </c>
      <c r="D78" s="92" t="s">
        <v>35</v>
      </c>
      <c r="E78" s="211">
        <v>330.80599999999998</v>
      </c>
      <c r="F78" s="93"/>
      <c r="G78" s="94"/>
      <c r="H78" s="138"/>
      <c r="I78" s="95"/>
      <c r="J78" s="138"/>
      <c r="K78" s="139">
        <f t="shared" si="7"/>
        <v>0</v>
      </c>
      <c r="L78" s="120"/>
      <c r="M78" s="127"/>
      <c r="N78" s="78" t="s">
        <v>201</v>
      </c>
      <c r="O78" s="179" t="s">
        <v>252</v>
      </c>
      <c r="P78" s="154" t="s">
        <v>184</v>
      </c>
    </row>
    <row r="79" spans="1:16" ht="22.5" x14ac:dyDescent="0.25">
      <c r="A79" s="90">
        <f t="shared" si="10"/>
        <v>60</v>
      </c>
      <c r="B79" s="91" t="s">
        <v>146</v>
      </c>
      <c r="C79" s="84" t="s">
        <v>147</v>
      </c>
      <c r="D79" s="92" t="s">
        <v>35</v>
      </c>
      <c r="E79" s="211">
        <v>2866.65</v>
      </c>
      <c r="F79" s="93"/>
      <c r="G79" s="94"/>
      <c r="H79" s="138"/>
      <c r="I79" s="95"/>
      <c r="J79" s="138"/>
      <c r="K79" s="139">
        <f t="shared" si="7"/>
        <v>0</v>
      </c>
      <c r="L79" s="120"/>
      <c r="M79" s="127"/>
      <c r="N79" s="78" t="s">
        <v>201</v>
      </c>
      <c r="O79" s="179" t="s">
        <v>253</v>
      </c>
      <c r="P79" s="154" t="s">
        <v>210</v>
      </c>
    </row>
    <row r="80" spans="1:16" x14ac:dyDescent="0.25">
      <c r="A80" s="90"/>
      <c r="B80" s="91"/>
      <c r="C80" s="83"/>
      <c r="D80" s="92"/>
      <c r="E80" s="210"/>
      <c r="F80" s="93"/>
      <c r="G80" s="94"/>
      <c r="H80" s="138"/>
      <c r="I80" s="95"/>
      <c r="J80" s="138"/>
      <c r="K80" s="139"/>
      <c r="L80" s="120"/>
      <c r="M80" s="127"/>
      <c r="N80" s="106"/>
      <c r="O80" s="181"/>
      <c r="P80" s="154"/>
    </row>
    <row r="81" spans="1:16" ht="14.25" x14ac:dyDescent="0.25">
      <c r="A81" s="3" t="s">
        <v>28</v>
      </c>
      <c r="B81" s="80" t="s">
        <v>139</v>
      </c>
      <c r="C81" s="85" t="str">
        <f>C68</f>
        <v>Ostatní konstrukce a práce, bourání</v>
      </c>
      <c r="D81" s="1"/>
      <c r="E81" s="214"/>
      <c r="F81" s="63"/>
      <c r="G81" s="64">
        <f>SUM(G69:G80)</f>
        <v>153.68172000000001</v>
      </c>
      <c r="H81" s="65"/>
      <c r="I81" s="68">
        <f>SUM(I69:I80)</f>
        <v>0</v>
      </c>
      <c r="J81" s="67"/>
      <c r="K81" s="143">
        <f>SUM(K69:K80)</f>
        <v>0</v>
      </c>
      <c r="L81" s="122"/>
      <c r="M81" s="113"/>
      <c r="N81" s="100"/>
      <c r="O81" s="180"/>
      <c r="P81" s="178"/>
    </row>
    <row r="82" spans="1:16" x14ac:dyDescent="0.25">
      <c r="A82" s="155" t="s">
        <v>27</v>
      </c>
      <c r="B82" s="156">
        <v>99</v>
      </c>
      <c r="C82" s="157" t="s">
        <v>41</v>
      </c>
      <c r="D82" s="158"/>
      <c r="E82" s="216"/>
      <c r="F82" s="159"/>
      <c r="G82" s="160"/>
      <c r="H82" s="161"/>
      <c r="I82" s="162"/>
      <c r="J82" s="161"/>
      <c r="K82" s="163"/>
      <c r="L82" s="123"/>
      <c r="M82" s="129"/>
      <c r="N82" s="106"/>
      <c r="O82" s="181"/>
      <c r="P82" s="154"/>
    </row>
    <row r="83" spans="1:16" ht="33.75" x14ac:dyDescent="0.25">
      <c r="A83" s="90">
        <f>A79+1</f>
        <v>61</v>
      </c>
      <c r="B83" s="91" t="s">
        <v>152</v>
      </c>
      <c r="C83" s="83" t="s">
        <v>153</v>
      </c>
      <c r="D83" s="92" t="s">
        <v>35</v>
      </c>
      <c r="E83" s="211">
        <v>6546.2470000000003</v>
      </c>
      <c r="F83" s="93"/>
      <c r="G83" s="94"/>
      <c r="H83" s="138"/>
      <c r="I83" s="95"/>
      <c r="J83" s="138"/>
      <c r="K83" s="139">
        <f>E83*J83</f>
        <v>0</v>
      </c>
      <c r="L83" s="120"/>
      <c r="M83" s="127"/>
      <c r="N83" s="78" t="s">
        <v>201</v>
      </c>
      <c r="O83" s="197" t="s">
        <v>264</v>
      </c>
      <c r="P83" s="154" t="s">
        <v>208</v>
      </c>
    </row>
    <row r="84" spans="1:16" x14ac:dyDescent="0.25">
      <c r="A84" s="90"/>
      <c r="B84" s="91"/>
      <c r="C84" s="83"/>
      <c r="D84" s="92"/>
      <c r="E84" s="210"/>
      <c r="F84" s="93"/>
      <c r="G84" s="94"/>
      <c r="H84" s="138"/>
      <c r="I84" s="95"/>
      <c r="J84" s="138"/>
      <c r="K84" s="139"/>
      <c r="L84" s="120"/>
      <c r="M84" s="127"/>
      <c r="N84" s="106"/>
      <c r="O84" s="181"/>
      <c r="P84" s="154"/>
    </row>
    <row r="85" spans="1:16" ht="14.25" x14ac:dyDescent="0.25">
      <c r="A85" s="3" t="s">
        <v>28</v>
      </c>
      <c r="B85" s="80" t="s">
        <v>42</v>
      </c>
      <c r="C85" s="85" t="str">
        <f>C82</f>
        <v>Přesun hmot</v>
      </c>
      <c r="D85" s="1"/>
      <c r="E85" s="214"/>
      <c r="F85" s="63"/>
      <c r="G85" s="64">
        <f>SUM(G83:G84)</f>
        <v>0</v>
      </c>
      <c r="H85" s="65"/>
      <c r="I85" s="68">
        <f>SUM(I83:I84)</f>
        <v>0</v>
      </c>
      <c r="J85" s="67"/>
      <c r="K85" s="143">
        <f>SUM(K83:K84)</f>
        <v>0</v>
      </c>
      <c r="L85" s="122"/>
      <c r="M85" s="113"/>
      <c r="N85" s="100"/>
      <c r="O85" s="180"/>
      <c r="P85" s="178"/>
    </row>
    <row r="86" spans="1:16" x14ac:dyDescent="0.25">
      <c r="A86" s="155" t="s">
        <v>27</v>
      </c>
      <c r="B86" s="156" t="s">
        <v>185</v>
      </c>
      <c r="C86" s="157" t="s">
        <v>186</v>
      </c>
      <c r="D86" s="158"/>
      <c r="E86" s="216"/>
      <c r="F86" s="159"/>
      <c r="G86" s="160"/>
      <c r="H86" s="161"/>
      <c r="I86" s="162"/>
      <c r="J86" s="161"/>
      <c r="K86" s="163"/>
      <c r="L86" s="123"/>
      <c r="M86" s="129"/>
      <c r="N86" s="106"/>
      <c r="O86" s="181"/>
      <c r="P86" s="154"/>
    </row>
    <row r="87" spans="1:16" ht="22.5" x14ac:dyDescent="0.25">
      <c r="A87" s="90">
        <f>A83+1</f>
        <v>62</v>
      </c>
      <c r="B87" s="86" t="s">
        <v>194</v>
      </c>
      <c r="C87" s="87" t="s">
        <v>187</v>
      </c>
      <c r="D87" s="88" t="s">
        <v>35</v>
      </c>
      <c r="E87" s="213">
        <v>2787.72</v>
      </c>
      <c r="F87" s="96"/>
      <c r="G87" s="105"/>
      <c r="H87" s="99"/>
      <c r="I87" s="98"/>
      <c r="J87" s="99"/>
      <c r="K87" s="141">
        <f t="shared" ref="K87:K92" si="11">J87*E87</f>
        <v>0</v>
      </c>
      <c r="L87" s="121"/>
      <c r="M87" s="128"/>
      <c r="N87" s="78" t="s">
        <v>202</v>
      </c>
      <c r="O87" s="179" t="s">
        <v>254</v>
      </c>
      <c r="P87" s="154" t="s">
        <v>176</v>
      </c>
    </row>
    <row r="88" spans="1:16" ht="22.5" x14ac:dyDescent="0.25">
      <c r="A88" s="90">
        <f>A87+1</f>
        <v>63</v>
      </c>
      <c r="B88" s="86" t="s">
        <v>195</v>
      </c>
      <c r="C88" s="87" t="s">
        <v>188</v>
      </c>
      <c r="D88" s="88" t="s">
        <v>35</v>
      </c>
      <c r="E88" s="213">
        <v>78.930000000000007</v>
      </c>
      <c r="F88" s="96"/>
      <c r="G88" s="105"/>
      <c r="H88" s="99"/>
      <c r="I88" s="98"/>
      <c r="J88" s="99"/>
      <c r="K88" s="141">
        <f t="shared" si="11"/>
        <v>0</v>
      </c>
      <c r="L88" s="121"/>
      <c r="M88" s="128"/>
      <c r="N88" s="78" t="s">
        <v>202</v>
      </c>
      <c r="O88" s="179" t="s">
        <v>254</v>
      </c>
      <c r="P88" s="154" t="s">
        <v>211</v>
      </c>
    </row>
    <row r="89" spans="1:16" ht="22.5" x14ac:dyDescent="0.25">
      <c r="A89" s="90">
        <f t="shared" ref="A89:A92" si="12">A88+1</f>
        <v>64</v>
      </c>
      <c r="B89" s="86" t="s">
        <v>196</v>
      </c>
      <c r="C89" s="87" t="s">
        <v>189</v>
      </c>
      <c r="D89" s="88" t="s">
        <v>35</v>
      </c>
      <c r="E89" s="211">
        <v>297.14999999999998</v>
      </c>
      <c r="F89" s="96"/>
      <c r="G89" s="105"/>
      <c r="H89" s="99"/>
      <c r="I89" s="98"/>
      <c r="J89" s="99"/>
      <c r="K89" s="141">
        <f t="shared" si="11"/>
        <v>0</v>
      </c>
      <c r="L89" s="121"/>
      <c r="M89" s="128"/>
      <c r="N89" s="78" t="s">
        <v>202</v>
      </c>
      <c r="O89" s="179" t="s">
        <v>255</v>
      </c>
      <c r="P89" s="154" t="s">
        <v>156</v>
      </c>
    </row>
    <row r="90" spans="1:16" ht="22.5" x14ac:dyDescent="0.25">
      <c r="A90" s="90">
        <f t="shared" si="12"/>
        <v>65</v>
      </c>
      <c r="B90" s="86" t="s">
        <v>197</v>
      </c>
      <c r="C90" s="87" t="s">
        <v>190</v>
      </c>
      <c r="D90" s="88" t="s">
        <v>35</v>
      </c>
      <c r="E90" s="213">
        <v>32.1</v>
      </c>
      <c r="F90" s="96"/>
      <c r="G90" s="105"/>
      <c r="H90" s="99"/>
      <c r="I90" s="98"/>
      <c r="J90" s="99"/>
      <c r="K90" s="141">
        <f t="shared" si="11"/>
        <v>0</v>
      </c>
      <c r="L90" s="121"/>
      <c r="M90" s="128"/>
      <c r="N90" s="78" t="s">
        <v>202</v>
      </c>
      <c r="O90" s="179" t="s">
        <v>254</v>
      </c>
      <c r="P90" s="154" t="s">
        <v>155</v>
      </c>
    </row>
    <row r="91" spans="1:16" ht="22.5" x14ac:dyDescent="0.25">
      <c r="A91" s="90">
        <f t="shared" si="12"/>
        <v>66</v>
      </c>
      <c r="B91" s="86" t="s">
        <v>198</v>
      </c>
      <c r="C91" s="87" t="s">
        <v>191</v>
      </c>
      <c r="D91" s="88" t="s">
        <v>35</v>
      </c>
      <c r="E91" s="213">
        <v>0.52800000000000002</v>
      </c>
      <c r="F91" s="96"/>
      <c r="G91" s="105"/>
      <c r="H91" s="99"/>
      <c r="I91" s="98"/>
      <c r="J91" s="99"/>
      <c r="K91" s="141">
        <f t="shared" si="11"/>
        <v>0</v>
      </c>
      <c r="L91" s="121"/>
      <c r="M91" s="128"/>
      <c r="N91" s="78" t="s">
        <v>202</v>
      </c>
      <c r="O91" s="179" t="s">
        <v>254</v>
      </c>
      <c r="P91" s="154" t="s">
        <v>157</v>
      </c>
    </row>
    <row r="92" spans="1:16" ht="22.5" x14ac:dyDescent="0.25">
      <c r="A92" s="90">
        <f t="shared" si="12"/>
        <v>67</v>
      </c>
      <c r="B92" s="86" t="s">
        <v>199</v>
      </c>
      <c r="C92" s="87" t="s">
        <v>192</v>
      </c>
      <c r="D92" s="88" t="s">
        <v>35</v>
      </c>
      <c r="E92" s="213">
        <v>1.028</v>
      </c>
      <c r="F92" s="96"/>
      <c r="G92" s="105"/>
      <c r="H92" s="99"/>
      <c r="I92" s="98"/>
      <c r="J92" s="99"/>
      <c r="K92" s="141">
        <f t="shared" si="11"/>
        <v>0</v>
      </c>
      <c r="L92" s="121"/>
      <c r="M92" s="128"/>
      <c r="N92" s="78" t="s">
        <v>202</v>
      </c>
      <c r="O92" s="179" t="s">
        <v>254</v>
      </c>
      <c r="P92" s="154" t="s">
        <v>158</v>
      </c>
    </row>
    <row r="93" spans="1:16" x14ac:dyDescent="0.25">
      <c r="A93" s="90"/>
      <c r="B93" s="108"/>
      <c r="C93" s="87"/>
      <c r="D93" s="109"/>
      <c r="E93" s="213"/>
      <c r="F93" s="110"/>
      <c r="G93" s="105"/>
      <c r="H93" s="111"/>
      <c r="I93" s="98"/>
      <c r="J93" s="111"/>
      <c r="K93" s="141"/>
      <c r="L93" s="121"/>
      <c r="M93" s="128"/>
      <c r="N93" s="106"/>
      <c r="O93" s="182"/>
      <c r="P93" s="153"/>
    </row>
    <row r="94" spans="1:16" thickBot="1" x14ac:dyDescent="0.3">
      <c r="A94" s="164" t="s">
        <v>28</v>
      </c>
      <c r="B94" s="165" t="s">
        <v>193</v>
      </c>
      <c r="C94" s="166" t="str">
        <f>C85</f>
        <v>Přesun hmot</v>
      </c>
      <c r="D94" s="167"/>
      <c r="E94" s="217"/>
      <c r="F94" s="168"/>
      <c r="G94" s="169">
        <f>SUM(G87:G92)</f>
        <v>0</v>
      </c>
      <c r="H94" s="170"/>
      <c r="I94" s="171">
        <f>SUM(I87:I92)</f>
        <v>0</v>
      </c>
      <c r="J94" s="172"/>
      <c r="K94" s="173">
        <f>SUM(K87:K92)</f>
        <v>0</v>
      </c>
      <c r="L94" s="174"/>
      <c r="M94" s="175"/>
      <c r="N94" s="107"/>
      <c r="O94" s="167"/>
      <c r="P94" s="176"/>
    </row>
  </sheetData>
  <protectedRanges>
    <protectedRange sqref="B12" name="Oblast3"/>
    <protectedRange sqref="C12" name="Oblast3_1"/>
    <protectedRange sqref="D13" name="Oblast1"/>
    <protectedRange sqref="B13:C13" name="Oblast3_3"/>
  </protectedRanges>
  <autoFilter ref="A10:K10"/>
  <mergeCells count="4">
    <mergeCell ref="N6:N8"/>
    <mergeCell ref="J7:K7"/>
    <mergeCell ref="H6:K6"/>
    <mergeCell ref="M6:M8"/>
  </mergeCells>
  <pageMargins left="0.62992125984251968" right="0.23622047244094491" top="0.74803149606299213" bottom="0.74803149606299213" header="0.31496062992125984" footer="0.31496062992125984"/>
  <pageSetup paperSize="9" scale="75" fitToHeight="3" orientation="landscape" r:id="rId1"/>
  <rowBreaks count="1" manualBreakCount="1">
    <brk id="5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SO_04-10-01</vt:lpstr>
      <vt:lpstr>'SO_04-10-01'!Názvy_tisku</vt:lpstr>
      <vt:lpstr>'SO_04-10-01'!Oblast_tisku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 </cp:lastModifiedBy>
  <cp:lastPrinted>2014-08-19T11:10:06Z</cp:lastPrinted>
  <dcterms:created xsi:type="dcterms:W3CDTF">2014-03-25T12:30:43Z</dcterms:created>
  <dcterms:modified xsi:type="dcterms:W3CDTF">2014-11-10T14:48:53Z</dcterms:modified>
</cp:coreProperties>
</file>